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EN-MP1AKZON\Desktop\OFICINA\ALEX L\Pliegos\2022\009 DE 2022 - SEGUROS\"/>
    </mc:Choice>
  </mc:AlternateContent>
  <bookViews>
    <workbookView xWindow="0" yWindow="0" windowWidth="28800" windowHeight="12330" tabRatio="717" activeTab="4"/>
  </bookViews>
  <sheets>
    <sheet name="ACTA DE APERTURA" sheetId="35" r:id="rId1"/>
    <sheet name="VERIFICACION JURIDICA" sheetId="27" r:id="rId2"/>
    <sheet name="EXPERIENCIA" sheetId="29" r:id="rId3"/>
    <sheet name="FACTOR ECONOMICO" sheetId="21" r:id="rId4"/>
    <sheet name="FACTOR TECNICO" sheetId="37" r:id="rId5"/>
    <sheet name="CONSOLIDADO EVALUACION" sheetId="23" r:id="rId6"/>
    <sheet name="TRDM " sheetId="1" state="hidden" r:id="rId7"/>
    <sheet name="MANEJO UNICAUCA" sheetId="4" state="hidden" r:id="rId8"/>
    <sheet name="RCE-UNICAUCA" sheetId="5" state="hidden" r:id="rId9"/>
    <sheet name="RCPM-UNICAUCA" sheetId="12" state="hidden" r:id="rId10"/>
    <sheet name="RCCH-UNICAUCA" sheetId="13" state="hidden" r:id="rId11"/>
    <sheet name="AUTOS" sheetId="15" state="hidden" r:id="rId12"/>
    <sheet name=" RCSP-UNICAUCA" sheetId="8" state="hidden" r:id="rId13"/>
    <sheet name="TRANS. VAL" sheetId="16" state="hidden" r:id="rId14"/>
    <sheet name="TRANS. MER" sheetId="10" state="hidden" r:id="rId15"/>
    <sheet name="VG. EMPLEADOS" sheetId="17" state="hidden" r:id="rId16"/>
    <sheet name="AP. ESTUDIANTES" sheetId="20" state="hidden" r:id="rId17"/>
    <sheet name="VIDA DEUDORES" sheetId="18" state="hidden" r:id="rId18"/>
    <sheet name="IRF" sheetId="19" state="hidden" r:id="rId19"/>
    <sheet name="RCSP-U.SALUD" sheetId="30" state="hidden" r:id="rId20"/>
    <sheet name="TRDM U.SALUD" sheetId="31" state="hidden" r:id="rId21"/>
    <sheet name=" MANEJO U.SALUD" sheetId="34" state="hidden" r:id="rId22"/>
    <sheet name="RCE-U.SALUD" sheetId="32" state="hidden" r:id="rId23"/>
    <sheet name="RCCH-U.SALUD" sheetId="33" state="hidden" r:id="rId24"/>
  </sheets>
  <externalReferences>
    <externalReference r:id="rId25"/>
    <externalReference r:id="rId26"/>
  </externalReferences>
  <definedNames>
    <definedName name="_Toc212325127" localSheetId="1">'VERIFICACION JURIDICA'!#REF!</definedName>
    <definedName name="_xlnm.Print_Area" localSheetId="16">'AP. ESTUDIANTES'!$B$1:$E$21</definedName>
    <definedName name="_xlnm.Print_Area" localSheetId="11">AUTOS!$A$3:$D$18</definedName>
    <definedName name="_xlnm.Print_Area" localSheetId="5">'CONSOLIDADO EVALUACION'!$A$1:$E$16</definedName>
    <definedName name="_xlnm.Print_Area" localSheetId="22">'RCE-U.SALUD'!$B$7:$D$48</definedName>
    <definedName name="_xlnm.Print_Area" localSheetId="8">'RCE-UNICAUCA'!$B$4:$D$48</definedName>
    <definedName name="_xlnm.Print_Area" localSheetId="14">'TRANS. MER'!$B$1:$E$31</definedName>
    <definedName name="_xlnm.Print_Area" localSheetId="13">'TRANS. VAL'!$B$1:$E$11</definedName>
    <definedName name="_xlnm.Print_Area" localSheetId="6">'TRDM '!$A$2:$D$20</definedName>
    <definedName name="_xlnm.Print_Area" localSheetId="20">'TRDM U.SALUD'!$A$3:$D$23</definedName>
    <definedName name="_xlnm.Print_Area" localSheetId="1">'VERIFICACION JURIDICA'!$A$1:$D$44</definedName>
    <definedName name="_xlnm.Print_Area" localSheetId="15">'VG. EMPLEADOS'!$B$1:$E$20</definedName>
    <definedName name="_xlnm.Print_Area" localSheetId="17">'VIDA DEUDORES'!$B$1:$E$11</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'[2]Planes Validar'!$B$2:$B$7</definedName>
    <definedName name="SELECCION">[2]Soluciones!$B$7</definedName>
    <definedName name="_xlnm.Print_Titles" localSheetId="5">'CONSOLIDADO EVALUACION'!$1:$6</definedName>
    <definedName name="_xlnm.Print_Titles" localSheetId="1">'VERIFICACION JURIDICA'!$A:$B,'VERIFICACION JURIDICA'!$1:$7</definedName>
  </definedNames>
  <calcPr calcId="162913"/>
</workbook>
</file>

<file path=xl/calcChain.xml><?xml version="1.0" encoding="utf-8"?>
<calcChain xmlns="http://schemas.openxmlformats.org/spreadsheetml/2006/main">
  <c r="E22" i="23" l="1"/>
  <c r="E21" i="23"/>
  <c r="E11" i="23"/>
  <c r="E10" i="23"/>
  <c r="E9" i="23"/>
  <c r="E8" i="23"/>
  <c r="D23" i="23"/>
  <c r="E23" i="23" l="1"/>
  <c r="E25" i="23" s="1"/>
  <c r="D12" i="23" l="1"/>
  <c r="F7" i="37"/>
  <c r="E12" i="23" l="1"/>
  <c r="E14" i="23" s="1"/>
  <c r="H7" i="21" l="1"/>
  <c r="I44" i="34" l="1"/>
  <c r="I19" i="34"/>
  <c r="D19" i="34"/>
  <c r="I48" i="33"/>
  <c r="I49" i="33" s="1"/>
  <c r="I19" i="33"/>
  <c r="I20" i="33" s="1"/>
  <c r="D19" i="33"/>
  <c r="I51" i="32"/>
  <c r="I22" i="32"/>
  <c r="D22" i="32"/>
  <c r="I54" i="31"/>
  <c r="I13" i="31"/>
  <c r="D13" i="31"/>
  <c r="C13" i="30"/>
  <c r="H13" i="30"/>
  <c r="H14" i="30" s="1"/>
  <c r="I56" i="31" l="1"/>
  <c r="I57" i="31" s="1"/>
  <c r="I16" i="31"/>
  <c r="I17" i="31" s="1"/>
  <c r="O7" i="20" l="1"/>
  <c r="O8" i="20"/>
  <c r="J39" i="10" l="1"/>
  <c r="J40" i="10" s="1"/>
  <c r="I48" i="13"/>
  <c r="I49" i="13" s="1"/>
  <c r="I59" i="12"/>
  <c r="I60" i="12" s="1"/>
  <c r="I50" i="5"/>
  <c r="I51" i="5" s="1"/>
  <c r="I44" i="4"/>
  <c r="I45" i="4" s="1"/>
  <c r="I16" i="19" l="1"/>
  <c r="I17" i="19" s="1"/>
  <c r="K29" i="19" l="1"/>
  <c r="K30" i="19" s="1"/>
  <c r="O9" i="20"/>
  <c r="J9" i="20"/>
  <c r="J10" i="18"/>
  <c r="J11" i="18" s="1"/>
  <c r="J19" i="17"/>
  <c r="J20" i="17" s="1"/>
  <c r="J12" i="10"/>
  <c r="J13" i="10" s="1"/>
  <c r="J10" i="16"/>
  <c r="J11" i="16" s="1"/>
  <c r="H13" i="8"/>
  <c r="H14" i="8" s="1"/>
  <c r="I17" i="15"/>
  <c r="I19" i="15" s="1"/>
  <c r="I19" i="13"/>
  <c r="I20" i="13" s="1"/>
  <c r="I30" i="12"/>
  <c r="I31" i="12" s="1"/>
  <c r="I21" i="5"/>
  <c r="I22" i="5" s="1"/>
  <c r="I19" i="4"/>
  <c r="I20" i="4" s="1"/>
  <c r="I59" i="1"/>
  <c r="I60" i="1" s="1"/>
  <c r="I18" i="1"/>
  <c r="I20" i="1" s="1"/>
  <c r="E9" i="20" l="1"/>
  <c r="E19" i="17" l="1"/>
  <c r="D19" i="4" l="1"/>
  <c r="D19" i="13" l="1"/>
  <c r="D21" i="5" l="1"/>
  <c r="D16" i="19" l="1"/>
  <c r="D17" i="15"/>
  <c r="D18" i="1" l="1"/>
  <c r="E10" i="18" l="1"/>
  <c r="E10" i="16"/>
  <c r="D30" i="12" l="1"/>
  <c r="C13" i="8" l="1"/>
  <c r="E12" i="10" l="1"/>
</calcChain>
</file>

<file path=xl/sharedStrings.xml><?xml version="1.0" encoding="utf-8"?>
<sst xmlns="http://schemas.openxmlformats.org/spreadsheetml/2006/main" count="1300" uniqueCount="359">
  <si>
    <t xml:space="preserve"> Condiciones Complementarias  </t>
  </si>
  <si>
    <t xml:space="preserve">  Total Puntos - Condiciones Complementarias </t>
  </si>
  <si>
    <t>Criterios de evaluación</t>
  </si>
  <si>
    <t xml:space="preserve">La asignación de la calificación para este aspecto se realizará aplicando los criterios aquí indicados y los puntajes señalados en las tablas contenidas a continuación de este numeral </t>
  </si>
  <si>
    <t>a) Evaluación de deducibles aplicables sobre el valor de la Pérdida:</t>
  </si>
  <si>
    <t>Sin deducible</t>
  </si>
  <si>
    <t>SEGURO TODO RIESGO DAÑO MATERIAL</t>
  </si>
  <si>
    <t>No ofrecimiento de límite adicional</t>
  </si>
  <si>
    <t>b) Evaluación del deducible expresado en SMMLV:</t>
  </si>
  <si>
    <t>CONDICIONES TÉCNICAS COMPLEMENTARIAS</t>
  </si>
  <si>
    <t xml:space="preserve">Condiciones Complementarias </t>
  </si>
  <si>
    <t xml:space="preserve"> Total Puntos - Condiciones Complementarias</t>
  </si>
  <si>
    <t xml:space="preserve">RANGO DE DEDUCIBLE </t>
  </si>
  <si>
    <t>Puntaje sobre valor de la pérdida</t>
  </si>
  <si>
    <t>Puntaje</t>
  </si>
  <si>
    <t>RANGO DE DEDUCIBLE</t>
  </si>
  <si>
    <t>Teniendo en cuenta que este seguro establece como cobertura básica el amparo de no aplicación de deducible, la propuesta que contemple deducible será objeto de rechazo en esta póliza.</t>
  </si>
  <si>
    <t>EVALUACIÓN DE DEDUCIBLES</t>
  </si>
  <si>
    <t>SEGURO DE MANEJO GLOBAL ENTIDADES ESTATALES</t>
  </si>
  <si>
    <t>Superior a 0 SMMLV y hasta 1 SMMLV</t>
  </si>
  <si>
    <t>SEGURO DE RESPONSABILIDAD CIVIL EXTRACONTRACTUAL</t>
  </si>
  <si>
    <t xml:space="preserve">b) Evaluación del deducible expresado en SMMLV </t>
  </si>
  <si>
    <r>
      <t>a) Evaluación del deducible</t>
    </r>
    <r>
      <rPr>
        <b/>
        <u/>
        <sz val="11"/>
        <rFont val="Arial"/>
        <family val="2"/>
      </rPr>
      <t xml:space="preserve"> aplicable sobre el valor de la pérdida </t>
    </r>
  </si>
  <si>
    <t> Evaluación de Porcentaje: ………………………………………………………... (100 Puntos)</t>
  </si>
  <si>
    <t>0 Puntos</t>
  </si>
  <si>
    <t>200 PUNTOS</t>
  </si>
  <si>
    <t>SEGURO TRANSPORTE DE MERCANCIAS</t>
  </si>
  <si>
    <t>Tablas de Calificación</t>
  </si>
  <si>
    <t xml:space="preserve">    Criterios de Evaluación</t>
  </si>
  <si>
    <t>100 Puntos</t>
  </si>
  <si>
    <t>DEDUCIBLES ACTUALES PÓLIZA DE RESPONSABILIDAD CIVIL EXTRACONTRACTUAL</t>
  </si>
  <si>
    <t>SEGURO DE RC SERVIDORES PUBLICOS</t>
  </si>
  <si>
    <t>DEDUCIBLES PÓLIZA DE RESPONSABILIDAD CIVIL SERVIDORES PUBLICOS</t>
  </si>
  <si>
    <t>Las propuestas de deducible aplicables sobre el valor de la pérdida, se calificarán con base en los rangos de las tablas contenidas a continuación del presente numeral.</t>
  </si>
  <si>
    <t xml:space="preserve">OTORGA </t>
  </si>
  <si>
    <t>SI</t>
  </si>
  <si>
    <t>NO</t>
  </si>
  <si>
    <t>UNIVERSIDAD DEL CAUCA</t>
  </si>
  <si>
    <t>UNIVERSIDAD DEL CAUCA Valor Asegurado $1.000.000.000</t>
  </si>
  <si>
    <r>
      <t xml:space="preserve">Ofrecimiento de limite adicional al básico. </t>
    </r>
    <r>
      <rPr>
        <sz val="11"/>
        <color indexed="8"/>
        <rFont val="Arial Narrow"/>
        <family val="2"/>
      </rPr>
      <t xml:space="preserve">Se califica el límite adicional sin cobro de prima de acuerdo con lo siguiente: </t>
    </r>
  </si>
  <si>
    <t>Superior a 0% y hasta 5%</t>
  </si>
  <si>
    <t>Superior a 5% y hasta 8%</t>
  </si>
  <si>
    <t xml:space="preserve"> Evaluación de Mínimo: En SMMLV……………………………………………..... (100 Puntos)</t>
  </si>
  <si>
    <t>Evaluación de Porcentaje: ……………………………………………………… (100 Puntos)</t>
  </si>
  <si>
    <t>400 Puntos</t>
  </si>
  <si>
    <t>60 Puntos</t>
  </si>
  <si>
    <t>20 Puntos</t>
  </si>
  <si>
    <t>5 Puntos</t>
  </si>
  <si>
    <t>EVALUACIÓN DE DEDUCIBLES…………………………………………….200 puntos</t>
  </si>
  <si>
    <t>Superior a 3% y hasta 5%</t>
  </si>
  <si>
    <t>Superior a 0 SMMLV y hasta 0,5 SMMLV</t>
  </si>
  <si>
    <t>a) TERREMOTO…………………………………………………..………….……………. 50  Puntos</t>
  </si>
  <si>
    <t>Evaluación de Porcentaje: ……………………………………...…………………... (50 Puntos)</t>
  </si>
  <si>
    <t>50  Puntos</t>
  </si>
  <si>
    <t>b) AMIT Y HMACCOP …………………….……………………………………….50 PUNTOS</t>
  </si>
  <si>
    <t>Evaluación de Porcentaje: ……………………………...…………………... (50 Puntos)</t>
  </si>
  <si>
    <t>c)    EQUIPO ELECTRONICO …………………………………………… 50 PUNTOS</t>
  </si>
  <si>
    <r>
      <t xml:space="preserve">Anticipo de indemnizaciones. 
Se califica el límite adicional ofrecido. </t>
    </r>
    <r>
      <rPr>
        <sz val="11"/>
        <rFont val="Arial"/>
        <family val="2"/>
      </rPr>
      <t xml:space="preserve">
</t>
    </r>
    <r>
      <rPr>
        <b/>
        <sz val="11"/>
        <rFont val="Arial"/>
        <family val="2"/>
      </rPr>
      <t>Basico 50%</t>
    </r>
  </si>
  <si>
    <t>EVALUACIÓN DE DEDUCIBLES……………………………………………. 200 puntos</t>
  </si>
  <si>
    <t>Tablas de Calificación Deducibles</t>
  </si>
  <si>
    <t xml:space="preserve">a) Deducible Unico para todas las perdidas  ………………200 Puntos </t>
  </si>
  <si>
    <t>UNIVERSIDAD DEL CAUCA Valor Asegurado $2.000.000.000</t>
  </si>
  <si>
    <t>Practicantes Valor Asegurado $150.000.000</t>
  </si>
  <si>
    <t>Estudiantes Valor Asegurado $150.000.000</t>
  </si>
  <si>
    <t>Docentes y Médicos Valor Asegurado $200.000.000</t>
  </si>
  <si>
    <t>SEGURO DE AUTOMOVILES</t>
  </si>
  <si>
    <t>DEDUCIBLES PÓLIZA DE AUTOMOVILES</t>
  </si>
  <si>
    <t>SEGURO TRANSPORTE DE VALORES</t>
  </si>
  <si>
    <t>SEGURO VIDA GRUPO DEUDORES</t>
  </si>
  <si>
    <t>SEGURO DE INFIDELIDAD Y RIESGOS FINANCIEROS</t>
  </si>
  <si>
    <t>EVALUACION DE DEDUCIBLES 200 PUNTOS</t>
  </si>
  <si>
    <t>TOTAL</t>
  </si>
  <si>
    <t xml:space="preserve">Puntaje sobre el valor de la pérdida </t>
  </si>
  <si>
    <t>Superior a 0 y hasta $10.000.000</t>
  </si>
  <si>
    <t>Superior a $10.000.000 y hasta  $20.000.000</t>
  </si>
  <si>
    <r>
      <rPr>
        <sz val="11"/>
        <color theme="1"/>
        <rFont val="Arial"/>
        <family val="2"/>
      </rPr>
      <t>Labores y Materiales</t>
    </r>
    <r>
      <rPr>
        <b/>
        <sz val="11"/>
        <color theme="1"/>
        <rFont val="Arial"/>
        <family val="2"/>
      </rPr>
      <t xml:space="preserve">, Se califica el limite adicional al básico
Básico: Sublimite $2.000.000.000 Evento / Vigencia  </t>
    </r>
  </si>
  <si>
    <r>
      <t xml:space="preserve">Dinero dentro y fuera de cajas fuertes, </t>
    </r>
    <r>
      <rPr>
        <b/>
        <sz val="11"/>
        <color theme="1"/>
        <rFont val="Arial"/>
        <family val="2"/>
      </rPr>
      <t>Se califica el limite adicional al básico, mínimo ($10.000.000) adicional.</t>
    </r>
    <r>
      <rPr>
        <sz val="11"/>
        <color theme="1"/>
        <rFont val="Arial"/>
        <family val="2"/>
      </rPr>
      <t xml:space="preserve">
</t>
    </r>
    <r>
      <rPr>
        <b/>
        <sz val="11"/>
        <color theme="1"/>
        <rFont val="Arial"/>
        <family val="2"/>
      </rPr>
      <t>BÁSICO $100.000.000 por evento/vigencia.</t>
    </r>
  </si>
  <si>
    <t>Evaluación de Porcentaje: …………………..………...…………………... (50 Puntos)</t>
  </si>
  <si>
    <t>Evaluación de Porcentaje: …………………..………...…………………... (25 Puntos)</t>
  </si>
  <si>
    <r>
      <t xml:space="preserve">Vehículos o bienes inmovilizados, </t>
    </r>
    <r>
      <rPr>
        <b/>
        <sz val="11"/>
        <color theme="1"/>
        <rFont val="Arial"/>
        <family val="2"/>
      </rPr>
      <t>Se califica el limite adicional al básico, mínimo ($10.000.000) adicional.
Básico $210.000.000 por evento/vigencia</t>
    </r>
  </si>
  <si>
    <r>
      <t xml:space="preserve">Reparaciones y ajuste de pérdidas en caso de siniestro, </t>
    </r>
    <r>
      <rPr>
        <b/>
        <sz val="11"/>
        <color theme="1"/>
        <rFont val="Arial"/>
        <family val="2"/>
      </rPr>
      <t>Se califica el limite adicional al básico (mínimo $10.000.000 adicionales)</t>
    </r>
    <r>
      <rPr>
        <sz val="11"/>
        <color theme="1"/>
        <rFont val="Arial"/>
        <family val="2"/>
      </rPr>
      <t xml:space="preserve">
</t>
    </r>
    <r>
      <rPr>
        <b/>
        <sz val="11"/>
        <color theme="1"/>
        <rFont val="Arial"/>
        <family val="2"/>
      </rPr>
      <t>Básico $45.000.000</t>
    </r>
  </si>
  <si>
    <r>
      <t>No aplicación de infraseguro,</t>
    </r>
    <r>
      <rPr>
        <b/>
        <sz val="11"/>
        <color theme="1"/>
        <rFont val="Arial"/>
        <family val="2"/>
      </rPr>
      <t>Se califica el limite adicional al básico (mínimo 5%)
Límite Básico 15%</t>
    </r>
  </si>
  <si>
    <r>
      <t xml:space="preserve">Patronal, </t>
    </r>
    <r>
      <rPr>
        <b/>
        <sz val="11"/>
        <rFont val="Arial Narrow"/>
        <family val="2"/>
      </rPr>
      <t>Se califica el porcentaje adicional al básico.</t>
    </r>
    <r>
      <rPr>
        <sz val="11"/>
        <rFont val="Arial Narrow"/>
        <family val="2"/>
      </rPr>
      <t xml:space="preserve">
</t>
    </r>
    <r>
      <rPr>
        <b/>
        <sz val="11"/>
        <rFont val="Arial Narrow"/>
        <family val="2"/>
      </rPr>
      <t>Básico 50%)</t>
    </r>
  </si>
  <si>
    <r>
      <t xml:space="preserve">Anticipo de indemnización.  </t>
    </r>
    <r>
      <rPr>
        <b/>
        <sz val="11"/>
        <rFont val="Arial Narrow"/>
        <family val="2"/>
      </rPr>
      <t>Se califica el porcentaje adicional al básico.</t>
    </r>
    <r>
      <rPr>
        <sz val="11"/>
        <rFont val="Arial Narrow"/>
        <family val="2"/>
      </rPr>
      <t xml:space="preserve">
</t>
    </r>
    <r>
      <rPr>
        <b/>
        <sz val="11"/>
        <rFont val="Arial Narrow"/>
        <family val="2"/>
      </rPr>
      <t xml:space="preserve"> Básico 50% del valor asegurado evento vigencia</t>
    </r>
  </si>
  <si>
    <r>
      <t xml:space="preserve">Bienes bajo tenencia cuidado y control, </t>
    </r>
    <r>
      <rPr>
        <b/>
        <sz val="11"/>
        <rFont val="Arial Narrow"/>
        <family val="2"/>
      </rPr>
      <t>Se califica el porcentaje adicional al básico.
Básico: Sublímite $500.000.000 evento /vigencia.</t>
    </r>
  </si>
  <si>
    <r>
      <t xml:space="preserve">Anticipo de indemnización. 
</t>
    </r>
    <r>
      <rPr>
        <b/>
        <sz val="11"/>
        <rFont val="Arial Narrow"/>
        <family val="2"/>
      </rPr>
      <t>Se califica el porcentaje adicional al básico.</t>
    </r>
    <r>
      <rPr>
        <sz val="11"/>
        <rFont val="Arial Narrow"/>
        <family val="2"/>
      </rPr>
      <t xml:space="preserve">
</t>
    </r>
    <r>
      <rPr>
        <b/>
        <sz val="11"/>
        <rFont val="Arial Narrow"/>
        <family val="2"/>
      </rPr>
      <t xml:space="preserve"> (Básico 60%)</t>
    </r>
  </si>
  <si>
    <r>
      <t xml:space="preserve">Gastos de Defensa, </t>
    </r>
    <r>
      <rPr>
        <b/>
        <sz val="11"/>
        <rFont val="Arial Narrow"/>
        <family val="2"/>
      </rPr>
      <t>Se califica el porcentaje adicional al básico.</t>
    </r>
    <r>
      <rPr>
        <sz val="11"/>
        <rFont val="Arial Narrow"/>
        <family val="2"/>
      </rPr>
      <t xml:space="preserve">
</t>
    </r>
    <r>
      <rPr>
        <b/>
        <sz val="11"/>
        <rFont val="Arial Narrow"/>
        <family val="2"/>
      </rPr>
      <t>Básico: 30% del valor asegurado</t>
    </r>
  </si>
  <si>
    <r>
      <t xml:space="preserve">Aviso de Siniestro, </t>
    </r>
    <r>
      <rPr>
        <b/>
        <sz val="11"/>
        <rFont val="Arial Narrow"/>
        <family val="2"/>
      </rPr>
      <t>Se califica el limite adicional al básico.
Básico: Noventa (90) días</t>
    </r>
  </si>
  <si>
    <r>
      <t xml:space="preserve">Gastos Médicos,  Se califica el porcentaje adicional al básico.
</t>
    </r>
    <r>
      <rPr>
        <b/>
        <sz val="11"/>
        <rFont val="Arial Narrow"/>
        <family val="2"/>
      </rPr>
      <t>Básico: Sublímitado al 50% del valor asegurado</t>
    </r>
  </si>
  <si>
    <r>
      <t xml:space="preserve">Daño moral,  Se califica el limite adicional al básico.
</t>
    </r>
    <r>
      <rPr>
        <b/>
        <sz val="11"/>
        <rFont val="Arial Narrow"/>
        <family val="2"/>
      </rPr>
      <t>Básico: Sublimite $200.000.000 por evento y $400.000.000 por vigencia</t>
    </r>
  </si>
  <si>
    <r>
      <t xml:space="preserve">Responsabilidad civil cruzada, </t>
    </r>
    <r>
      <rPr>
        <b/>
        <sz val="11"/>
        <rFont val="Arial Narrow"/>
        <family val="2"/>
      </rPr>
      <t>Se califica el limite adicional al básico.
Básico: Sublímite $300.000.000.</t>
    </r>
  </si>
  <si>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($50.000.000) adicional.</t>
    </r>
    <r>
      <rPr>
        <sz val="11"/>
        <color theme="1"/>
        <rFont val="Arial"/>
        <family val="2"/>
      </rPr>
      <t xml:space="preserve">
</t>
    </r>
    <r>
      <rPr>
        <b/>
        <sz val="11"/>
        <color theme="1"/>
        <rFont val="Arial"/>
        <family val="2"/>
      </rPr>
      <t>BÁSICO $800.000.000</t>
    </r>
  </si>
  <si>
    <r>
      <t xml:space="preserve">Incremento del límite básico para la cobertura de Responsabilidad Civil Extracontractual </t>
    </r>
    <r>
      <rPr>
        <b/>
        <sz val="11"/>
        <color theme="1"/>
        <rFont val="Arial"/>
        <family val="2"/>
      </rPr>
      <t>Vehiculos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($50.000.000) adicional.
Básico $800.000.000</t>
    </r>
  </si>
  <si>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($100.000.000) adicional.
Básico $1.600.000.000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</si>
  <si>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($10.000.000) adicional.</t>
    </r>
    <r>
      <rPr>
        <sz val="11"/>
        <color theme="1"/>
        <rFont val="Arial"/>
        <family val="2"/>
      </rPr>
      <t xml:space="preserve">
</t>
    </r>
    <r>
      <rPr>
        <b/>
        <sz val="11"/>
        <color theme="1"/>
        <rFont val="Arial"/>
        <family val="2"/>
      </rPr>
      <t>BÁSICO $200.000.000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</si>
  <si>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($20.000.000) adicional.
Básico $400.000.000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</si>
  <si>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($10.000.000) adicional.
Básico $200.000.000</t>
    </r>
  </si>
  <si>
    <r>
      <t xml:space="preserve">Gastos de Transporte por Pérdidas Totales y Parciales, </t>
    </r>
    <r>
      <rPr>
        <b/>
        <sz val="11"/>
        <color theme="1"/>
        <rFont val="Arial"/>
        <family val="2"/>
      </rPr>
      <t>Se califica el limite adicional al básico
Básico: $40.000 hasta por 60 dias</t>
    </r>
  </si>
  <si>
    <r>
      <t>Amparo automático para accesorios y equipos que por error u omisión no se hayan informado al inicio del seguro.</t>
    </r>
    <r>
      <rPr>
        <b/>
        <sz val="11"/>
        <color theme="1"/>
        <rFont val="Arial"/>
        <family val="2"/>
      </rPr>
      <t xml:space="preserve"> Se califica el limite adicional al básico
Básico: 20% del valor total asegurado y por 90 días</t>
    </r>
  </si>
  <si>
    <r>
      <t xml:space="preserve">Amparo de muerte accidental e incapacidad permanente para ocupantes de vehículo, </t>
    </r>
    <r>
      <rPr>
        <b/>
        <sz val="11"/>
        <color theme="1"/>
        <rFont val="Arial"/>
        <family val="2"/>
      </rPr>
      <t>Se califica el limite adicional al básico
Básico:  limite básico de 60 SMMLV</t>
    </r>
  </si>
  <si>
    <r>
      <t xml:space="preserve">Incremento del límite asegurado básico. </t>
    </r>
    <r>
      <rPr>
        <b/>
        <sz val="11"/>
        <color theme="1"/>
        <rFont val="Arial"/>
        <family val="2"/>
      </rPr>
      <t xml:space="preserve">Se Calificara el limite adicional al basico. (Minimo $50.000.000 adicionales) 
</t>
    </r>
    <r>
      <rPr>
        <sz val="11"/>
        <color theme="1"/>
        <rFont val="Arial"/>
        <family val="2"/>
      </rPr>
      <t xml:space="preserve">
</t>
    </r>
    <r>
      <rPr>
        <b/>
        <sz val="11"/>
        <color theme="1"/>
        <rFont val="Arial"/>
        <family val="2"/>
      </rPr>
      <t>Básico UNIDAD DE SALUD $500.000.000</t>
    </r>
  </si>
  <si>
    <r>
      <t xml:space="preserve">Sublímite gastos judiciales y/o costos de defensa, </t>
    </r>
    <r>
      <rPr>
        <b/>
        <sz val="11"/>
        <color theme="1"/>
        <rFont val="Arial"/>
        <family val="2"/>
      </rPr>
      <t>Se Calificara el limite adicional al basico.</t>
    </r>
    <r>
      <rPr>
        <sz val="11"/>
        <color theme="1"/>
        <rFont val="Arial"/>
        <family val="2"/>
      </rPr>
      <t xml:space="preserve">
Básico: $200.000.000 vigencia</t>
    </r>
  </si>
  <si>
    <r>
      <t>Incremento del límite asegurado básico.</t>
    </r>
    <r>
      <rPr>
        <b/>
        <sz val="11"/>
        <color theme="1"/>
        <rFont val="Arial"/>
        <family val="2"/>
      </rPr>
      <t xml:space="preserve"> Se Calificara el limite adicional al basico. (Minimo $50.000.000 adicionales) 
</t>
    </r>
    <r>
      <rPr>
        <sz val="11"/>
        <color theme="1"/>
        <rFont val="Arial"/>
        <family val="2"/>
      </rPr>
      <t xml:space="preserve">
</t>
    </r>
    <r>
      <rPr>
        <b/>
        <sz val="11"/>
        <color theme="1"/>
        <rFont val="Arial"/>
        <family val="2"/>
      </rPr>
      <t>Básico UNIVERSIDAD DEL CAUCA $500.000.000</t>
    </r>
  </si>
  <si>
    <r>
      <t xml:space="preserve">Extensión de cobertura, con término de 24 meses. </t>
    </r>
    <r>
      <rPr>
        <b/>
        <sz val="11"/>
        <color theme="1"/>
        <rFont val="Arial"/>
        <family val="2"/>
      </rPr>
      <t>Se califica el mayor plazo otorgado al basico exigido (Minimo 2 meses) 
Básico 24 meses</t>
    </r>
  </si>
  <si>
    <r>
      <t xml:space="preserve">Cauciones Judiciales, </t>
    </r>
    <r>
      <rPr>
        <b/>
        <sz val="11"/>
        <color theme="1"/>
        <rFont val="Arial"/>
        <family val="2"/>
      </rPr>
      <t xml:space="preserve">Se Calificara el limite adicional al basico. </t>
    </r>
    <r>
      <rPr>
        <sz val="11"/>
        <color theme="1"/>
        <rFont val="Arial"/>
        <family val="2"/>
      </rPr>
      <t xml:space="preserve">
</t>
    </r>
    <r>
      <rPr>
        <b/>
        <sz val="11"/>
        <color theme="1"/>
        <rFont val="Arial"/>
        <family val="2"/>
      </rPr>
      <t>Básico $50.000.000 evento/vigencia.</t>
    </r>
  </si>
  <si>
    <r>
      <t xml:space="preserve">sublímite único combinado para las cláusulas que amparan gastos adicionales, </t>
    </r>
    <r>
      <rPr>
        <b/>
        <sz val="11"/>
        <rFont val="Arial"/>
        <family val="2"/>
      </rPr>
      <t>Se califica el adicional al basico</t>
    </r>
    <r>
      <rPr>
        <sz val="11"/>
        <rFont val="Arial"/>
        <family val="2"/>
      </rPr>
      <t xml:space="preserve">
</t>
    </r>
    <r>
      <rPr>
        <b/>
        <sz val="11"/>
        <rFont val="Arial"/>
        <family val="2"/>
      </rPr>
      <t>Básico $30.000.000 evento / vigencia</t>
    </r>
  </si>
  <si>
    <r>
      <t xml:space="preserve">Extensión de Cobertura para valores en Tránsito, </t>
    </r>
    <r>
      <rPr>
        <b/>
        <sz val="11"/>
        <rFont val="Arial"/>
        <family val="2"/>
      </rPr>
      <t>Se califica el adicional al basico.
Básico: 24 horas</t>
    </r>
  </si>
  <si>
    <r>
      <t xml:space="preserve">No aplicación de infraseguro, </t>
    </r>
    <r>
      <rPr>
        <b/>
        <sz val="11"/>
        <rFont val="Arial"/>
        <family val="2"/>
      </rPr>
      <t>Se califica el % adicional al básico</t>
    </r>
    <r>
      <rPr>
        <sz val="11"/>
        <rFont val="Arial"/>
        <family val="2"/>
      </rPr>
      <t xml:space="preserve">  
</t>
    </r>
    <r>
      <rPr>
        <b/>
        <sz val="11"/>
        <rFont val="Arial"/>
        <family val="2"/>
      </rPr>
      <t>Básico: 10%</t>
    </r>
  </si>
  <si>
    <r>
      <t xml:space="preserve">Anticipo de Indemnización, </t>
    </r>
    <r>
      <rPr>
        <b/>
        <sz val="11"/>
        <rFont val="Arial"/>
        <family val="2"/>
      </rPr>
      <t>Se califica el % adicional al básico</t>
    </r>
    <r>
      <rPr>
        <sz val="11"/>
        <rFont val="Arial"/>
        <family val="2"/>
      </rPr>
      <t xml:space="preserve">
</t>
    </r>
    <r>
      <rPr>
        <b/>
        <sz val="11"/>
        <rFont val="Arial"/>
        <family val="2"/>
      </rPr>
      <t>Básico: 50%</t>
    </r>
  </si>
  <si>
    <r>
      <t xml:space="preserve">Aviso de siniestro, </t>
    </r>
    <r>
      <rPr>
        <b/>
        <sz val="11"/>
        <rFont val="Arial"/>
        <family val="2"/>
      </rPr>
      <t>Se califica el limite adicional al básico.
Básico: Noventa (90) días</t>
    </r>
  </si>
  <si>
    <r>
      <t xml:space="preserve">Anexo de Sida, </t>
    </r>
    <r>
      <rPr>
        <b/>
        <sz val="11"/>
        <rFont val="Arial"/>
        <family val="2"/>
      </rPr>
      <t>Se califica el límite adicional ofrecido.  mínimo ($1.000.000) adicional.
BÁSICO: $7.000.000</t>
    </r>
  </si>
  <si>
    <r>
      <t xml:space="preserve">Auxilio Funerario, </t>
    </r>
    <r>
      <rPr>
        <b/>
        <sz val="11"/>
        <rFont val="Arial"/>
        <family val="2"/>
      </rPr>
      <t>Se califica el límite adicional ofrecido. 
BÁSICO: $6.000.000</t>
    </r>
  </si>
  <si>
    <r>
      <t xml:space="preserve">Ampliación del plazo para aviso de no renovación o ampliación de la póliza, </t>
    </r>
    <r>
      <rPr>
        <b/>
        <sz val="11"/>
        <rFont val="Arial"/>
        <family val="2"/>
      </rPr>
      <t>Se califica el límite adicional ofrecido</t>
    </r>
    <r>
      <rPr>
        <sz val="11"/>
        <rFont val="Arial"/>
        <family val="2"/>
      </rPr>
      <t xml:space="preserve">.
</t>
    </r>
    <r>
      <rPr>
        <b/>
        <sz val="11"/>
        <rFont val="Arial"/>
        <family val="2"/>
      </rPr>
      <t xml:space="preserve">
Básico 100 días</t>
    </r>
  </si>
  <si>
    <r>
      <t xml:space="preserve">Aviso de Siniestro, </t>
    </r>
    <r>
      <rPr>
        <b/>
        <sz val="11"/>
        <rFont val="Arial"/>
        <family val="2"/>
      </rPr>
      <t>Se califica el límite adicional al básico ofrecido.</t>
    </r>
    <r>
      <rPr>
        <sz val="11"/>
        <rFont val="Arial"/>
        <family val="2"/>
      </rPr>
      <t xml:space="preserve">
</t>
    </r>
    <r>
      <rPr>
        <b/>
        <sz val="11"/>
        <rFont val="Arial"/>
        <family val="2"/>
      </rPr>
      <t>Básico 100 días</t>
    </r>
  </si>
  <si>
    <r>
      <t xml:space="preserve">Anticipo de indemnizaciones. 
Se califica el límite adicional ofrecido. 
</t>
    </r>
    <r>
      <rPr>
        <b/>
        <sz val="11"/>
        <rFont val="Arial"/>
        <family val="2"/>
      </rPr>
      <t>Basico 70%</t>
    </r>
  </si>
  <si>
    <t>UNIVERSIDAD DEL CAUCA Valor Asegurado $11.500.000.000</t>
  </si>
  <si>
    <r>
      <t xml:space="preserve">Amparo automático para nuevas propiedades y bienes, </t>
    </r>
    <r>
      <rPr>
        <b/>
        <sz val="11"/>
        <color theme="1"/>
        <rFont val="Arial"/>
        <family val="2"/>
      </rPr>
      <t>Se califica el limite adicional al básico</t>
    </r>
    <r>
      <rPr>
        <sz val="11"/>
        <color theme="1"/>
        <rFont val="Arial"/>
        <family val="2"/>
      </rPr>
      <t xml:space="preserve">
</t>
    </r>
    <r>
      <rPr>
        <b/>
        <sz val="11"/>
        <color theme="1"/>
        <rFont val="Arial"/>
        <family val="2"/>
      </rPr>
      <t>BÁSICO Sublimite $500.000.000, hasta por un término máximo de noventa (90) días</t>
    </r>
  </si>
  <si>
    <r>
      <t xml:space="preserve">Adecución a la Noma de simoresistencia, </t>
    </r>
    <r>
      <rPr>
        <b/>
        <sz val="11"/>
        <color theme="1"/>
        <rFont val="Arial"/>
        <family val="2"/>
      </rPr>
      <t>Se califica el limite adicional al básico</t>
    </r>
    <r>
      <rPr>
        <sz val="11"/>
        <color theme="1"/>
        <rFont val="Arial"/>
        <family val="2"/>
      </rPr>
      <t xml:space="preserve">, mínimo ($100.000.000) adicional.
</t>
    </r>
    <r>
      <rPr>
        <b/>
        <sz val="11"/>
        <color theme="1"/>
        <rFont val="Arial"/>
        <family val="2"/>
      </rPr>
      <t>BÁSICO $5.000.000.000</t>
    </r>
  </si>
  <si>
    <r>
      <t xml:space="preserve">Ampliación del plazo para aviso de no renovación, cancelación o prórroga de la póliza, </t>
    </r>
    <r>
      <rPr>
        <b/>
        <sz val="11"/>
        <color theme="1"/>
        <rFont val="Arial"/>
        <family val="2"/>
      </rPr>
      <t>Se califica el limite adicional al básico</t>
    </r>
    <r>
      <rPr>
        <sz val="11"/>
        <color theme="1"/>
        <rFont val="Arial"/>
        <family val="2"/>
      </rPr>
      <t xml:space="preserve">
</t>
    </r>
    <r>
      <rPr>
        <b/>
        <sz val="11"/>
        <color theme="1"/>
        <rFont val="Arial"/>
        <family val="2"/>
      </rPr>
      <t>Básico  noventa (90) días</t>
    </r>
  </si>
  <si>
    <r>
      <rPr>
        <sz val="11"/>
        <color theme="1"/>
        <rFont val="Arial"/>
        <family val="2"/>
      </rPr>
      <t>Gastos de arrendamiento y alquiler de locales y equipos,</t>
    </r>
    <r>
      <rPr>
        <b/>
        <sz val="11"/>
        <color theme="1"/>
        <rFont val="Arial"/>
        <family val="2"/>
      </rPr>
      <t xml:space="preserve">  Se califica el limite adicional al básico</t>
    </r>
    <r>
      <rPr>
        <sz val="11"/>
        <color theme="1"/>
        <rFont val="Arial"/>
        <family val="2"/>
      </rPr>
      <t xml:space="preserve">
</t>
    </r>
    <r>
      <rPr>
        <b/>
        <sz val="11"/>
        <color theme="1"/>
        <rFont val="Arial"/>
        <family val="2"/>
      </rPr>
      <t>Básico: hasta por doce (12) meses por $2.500.000.000 mensuales</t>
    </r>
  </si>
  <si>
    <r>
      <rPr>
        <sz val="11"/>
        <color theme="1"/>
        <rFont val="Arial"/>
        <family val="2"/>
      </rPr>
      <t>Propiedad personal de empleados vinculados bajo cualquier tipo de contrato,</t>
    </r>
    <r>
      <rPr>
        <b/>
        <sz val="11"/>
        <color theme="1"/>
        <rFont val="Arial"/>
        <family val="2"/>
      </rPr>
      <t xml:space="preserve">  Se califica el limite adicional al básico</t>
    </r>
    <r>
      <rPr>
        <sz val="11"/>
        <color theme="1"/>
        <rFont val="Arial"/>
        <family val="2"/>
      </rPr>
      <t xml:space="preserve">
</t>
    </r>
    <r>
      <rPr>
        <b/>
        <sz val="11"/>
        <color theme="1"/>
        <rFont val="Arial"/>
        <family val="2"/>
      </rPr>
      <t>Básico:$50.000.000 evento $100.000.000 vigencia.</t>
    </r>
  </si>
  <si>
    <r>
      <t xml:space="preserve">Bienes de terceros bajo cuidado, tenencia, control y custodia. (Declarados o no).
</t>
    </r>
    <r>
      <rPr>
        <b/>
        <sz val="11"/>
        <rFont val="Arial Narrow"/>
        <family val="2"/>
      </rPr>
      <t>Se califica el porcentaje adicional al básico.
Básico: Sublímite $300.000.000.</t>
    </r>
  </si>
  <si>
    <r>
      <t xml:space="preserve">Continuidad de amparo y/o extensión de cobertura, </t>
    </r>
    <r>
      <rPr>
        <b/>
        <sz val="11"/>
        <rFont val="Arial Narrow"/>
        <family val="2"/>
      </rPr>
      <t>Se Califcara el límite adicional al básico. Mínimo 10 dias</t>
    </r>
    <r>
      <rPr>
        <sz val="11"/>
        <rFont val="Arial Narrow"/>
        <family val="2"/>
      </rPr>
      <t xml:space="preserve">
</t>
    </r>
    <r>
      <rPr>
        <b/>
        <sz val="11"/>
        <rFont val="Arial Narrow"/>
        <family val="2"/>
      </rPr>
      <t>Básico 40 días</t>
    </r>
  </si>
  <si>
    <r>
      <t xml:space="preserve">Ampliación del plazo para aviso de revocación de la póliza días, </t>
    </r>
    <r>
      <rPr>
        <b/>
        <sz val="11"/>
        <rFont val="Arial Narrow"/>
        <family val="2"/>
      </rPr>
      <t>Se califica el porcentaje adicional al básico.</t>
    </r>
    <r>
      <rPr>
        <sz val="11"/>
        <rFont val="Arial Narrow"/>
        <family val="2"/>
      </rPr>
      <t xml:space="preserve">
Báico: </t>
    </r>
    <r>
      <rPr>
        <b/>
        <sz val="11"/>
        <rFont val="Arial Narrow"/>
        <family val="2"/>
      </rPr>
      <t xml:space="preserve"> 90 días</t>
    </r>
  </si>
  <si>
    <r>
      <t xml:space="preserve">Anticipo de indemnización para gastos médicos, </t>
    </r>
    <r>
      <rPr>
        <b/>
        <sz val="11"/>
        <rFont val="Arial Narrow"/>
        <family val="2"/>
      </rPr>
      <t xml:space="preserve">Se califica el porcentaje adicional al básico.
</t>
    </r>
    <r>
      <rPr>
        <sz val="11"/>
        <rFont val="Arial Narrow"/>
        <family val="2"/>
      </rPr>
      <t xml:space="preserve">
</t>
    </r>
    <r>
      <rPr>
        <b/>
        <sz val="11"/>
        <rFont val="Arial Narrow"/>
        <family val="2"/>
      </rPr>
      <t>Básico 50% del valor asegurado evento vigencia</t>
    </r>
  </si>
  <si>
    <r>
      <t xml:space="preserve">Gastos en procesos civiles y penales, </t>
    </r>
    <r>
      <rPr>
        <b/>
        <sz val="11"/>
        <rFont val="Arial Narrow"/>
        <family val="2"/>
      </rPr>
      <t>Se califica el porcentaje adicional al básico.
Básico 20% del valor asegurado evento /vigencia.</t>
    </r>
    <r>
      <rPr>
        <sz val="11"/>
        <rFont val="Arial Narrow"/>
        <family val="2"/>
      </rPr>
      <t xml:space="preserve">
</t>
    </r>
  </si>
  <si>
    <r>
      <rPr>
        <sz val="11"/>
        <rFont val="Arial"/>
        <family val="2"/>
      </rPr>
      <t>Anticipo de indemnizaciones.</t>
    </r>
    <r>
      <rPr>
        <b/>
        <sz val="11"/>
        <rFont val="Arial"/>
        <family val="2"/>
      </rPr>
      <t xml:space="preserve"> Se califica el límite adicional ofrecido. </t>
    </r>
    <r>
      <rPr>
        <sz val="11"/>
        <rFont val="Arial"/>
        <family val="2"/>
      </rPr>
      <t xml:space="preserve">
</t>
    </r>
    <r>
      <rPr>
        <b/>
        <sz val="11"/>
        <rFont val="Arial"/>
        <family val="2"/>
      </rPr>
      <t>Basico 50%</t>
    </r>
  </si>
  <si>
    <r>
      <t xml:space="preserve">Ofrecimiento de limite adicional al básico. </t>
    </r>
    <r>
      <rPr>
        <sz val="11"/>
        <color indexed="8"/>
        <rFont val="Arial"/>
        <family val="2"/>
      </rPr>
      <t xml:space="preserve">Se califica el límite adicional sin cobro de prima de acuerdo con lo siguiente: </t>
    </r>
  </si>
  <si>
    <r>
      <t>Extensión de cobertura,</t>
    </r>
    <r>
      <rPr>
        <b/>
        <sz val="11"/>
        <rFont val="Arial"/>
        <family val="2"/>
      </rPr>
      <t xml:space="preserve"> Se califica el mayor plazo otorgado al basico exigido (Minimo 2 meses) </t>
    </r>
    <r>
      <rPr>
        <sz val="11"/>
        <rFont val="Arial"/>
        <family val="2"/>
      </rPr>
      <t xml:space="preserve">
</t>
    </r>
    <r>
      <rPr>
        <b/>
        <sz val="11"/>
        <rFont val="Arial"/>
        <family val="2"/>
      </rPr>
      <t>Básico: 24 meses</t>
    </r>
  </si>
  <si>
    <r>
      <t xml:space="preserve">Costos legales y gastos de honorarios profesionales para establecer la existencia de la pérdida amparada, </t>
    </r>
    <r>
      <rPr>
        <b/>
        <sz val="11"/>
        <rFont val="Arial"/>
        <family val="2"/>
      </rPr>
      <t>Se califica el limite adicional al basico exigido
Básico: Sublímite mínimo de $ 100.000.000 por evento y $ 200.000.000 vigencia</t>
    </r>
  </si>
  <si>
    <t>ANEXO 2</t>
  </si>
  <si>
    <t>30  Puntos</t>
  </si>
  <si>
    <t>10  Puntos</t>
  </si>
  <si>
    <t xml:space="preserve">Solo se aceptarán propuestas de deducibles aplicables sobre el valor de la pérdida. </t>
  </si>
  <si>
    <r>
      <t xml:space="preserve">Solo se aceptarán propuestas de deducible expresados en </t>
    </r>
    <r>
      <rPr>
        <b/>
        <sz val="11"/>
        <rFont val="Arial Narrow"/>
        <family val="2"/>
      </rPr>
      <t>SMMLV</t>
    </r>
  </si>
  <si>
    <t>Entre 0% y  0,5% del valor de la pérdida</t>
  </si>
  <si>
    <t>Entre 0,51 % y  0,99 % del valor de la pérdida</t>
  </si>
  <si>
    <t>Entre 1 % y  5 % del valor de la pérdida</t>
  </si>
  <si>
    <t>Entre 5,1 % y  9,9 % del valor de la pérdida</t>
  </si>
  <si>
    <t>Entre 3 % y  4,9 % del valor de la pérdida</t>
  </si>
  <si>
    <t>Entre 1 % y  2,9 % del valor de la pérdida</t>
  </si>
  <si>
    <t>d) ROTURA DE MAQUINARIA .…………………………………………………. 50 puntos</t>
  </si>
  <si>
    <t>a) Deducible para demás coberturas</t>
  </si>
  <si>
    <t>Solo se aceptarán propuestas de deducible expresados en SMMLV</t>
  </si>
  <si>
    <r>
      <t>a) Deducible Unico Demás Coberturas  ………………200 Puntos</t>
    </r>
    <r>
      <rPr>
        <sz val="11"/>
        <rFont val="Arial Narrow"/>
        <family val="2"/>
      </rPr>
      <t xml:space="preserve"> </t>
    </r>
  </si>
  <si>
    <t>Superior a 8% y hasta 9,9%</t>
  </si>
  <si>
    <t xml:space="preserve"> Superior a 9,9 % </t>
  </si>
  <si>
    <t>Superior a 0,5 SMMLV y hasta 0,9 SMMLV</t>
  </si>
  <si>
    <t xml:space="preserve">Gastos médicos sin aplicación de deducible. </t>
  </si>
  <si>
    <t>Demas coberturas 10% del valor de la pérdida mínimo 2 smmlv</t>
  </si>
  <si>
    <t>Superior a 1 SMMLV y hasta 1,9 SMMLV</t>
  </si>
  <si>
    <t>a) Deducible porcentual para demás coberturas</t>
  </si>
  <si>
    <t>SEGURO DE RESPONSABILIDAD CIVIL PROFESIONALES MEDICOS</t>
  </si>
  <si>
    <t>SEGURO DE RESPONSABILIDAD CIVIL PROFESIONAL CLINICAS Y HOSPITALES</t>
  </si>
  <si>
    <t>DEDUCIBLES ACTUALES PÓLIZA DE  RESPONSABILIDAD CIVIL PROFESIONAL CLINICAS Y HOSPITALES</t>
  </si>
  <si>
    <t>DEDUCIBLES ACTUALES PÓLIZA DE  RESPONSABILIDAD CIVIL PROFESIONALES MEDICOS</t>
  </si>
  <si>
    <r>
      <t xml:space="preserve">Retroactividad, </t>
    </r>
    <r>
      <rPr>
        <b/>
        <sz val="11"/>
        <rFont val="Arial Narrow"/>
        <family val="2"/>
      </rPr>
      <t>Se califica el limite adicional al básico en forma proporcional a la mayor oferta recibida expresada en número de años.
Básico:  Retroactividad: 1 de enero de 2012 vigencia ininterrumpida.</t>
    </r>
  </si>
  <si>
    <t xml:space="preserve">La UNICAUCA está interesada en recibir propuestas de deducibles que le permitan obtener la mayor indemnización posible, para información de los proponentes a continuación se presentan los deducibles que se están aplicando en la póliza actualmente contratada. </t>
  </si>
  <si>
    <t>Retroactividad, Se califica el limite adicional al básico en forma proporcional a la mayor oferta recibida expresada en número de años.
Básico:  Retroactividad: 1 de enero de 2012 vigencia ininterrumpida.</t>
  </si>
  <si>
    <t>600 Puntos</t>
  </si>
  <si>
    <t>600 PUNTOS</t>
  </si>
  <si>
    <t>No se acepta ofertas que contemple aplicación sobre el valor total del despacho</t>
  </si>
  <si>
    <t>Superior a 5% y hasta 7%</t>
  </si>
  <si>
    <t>Superior a 0% y hasta 3%</t>
  </si>
  <si>
    <t>Superior a 7% y hasta 9,9%</t>
  </si>
  <si>
    <t>50 Puntos</t>
  </si>
  <si>
    <t>10 Puntos</t>
  </si>
  <si>
    <t>Superior a 0 SMMLV y hasta 0,2 SMMLV</t>
  </si>
  <si>
    <t>Superior a 0,2 SMMLV y hasta 0,49  SMMLV</t>
  </si>
  <si>
    <t>▪ Toda y cada pérdida</t>
  </si>
  <si>
    <t>TODA Y CADA PERDIDA …………………………………………………………………………………..…(200 puntos)</t>
  </si>
  <si>
    <t>200 puntos</t>
  </si>
  <si>
    <t>Superior a $20.000.000  y hasta $29.000.000</t>
  </si>
  <si>
    <t>SEGURO DE VIDA GRUPO</t>
  </si>
  <si>
    <r>
      <t xml:space="preserve">Muerte por cualquier causa, </t>
    </r>
    <r>
      <rPr>
        <b/>
        <sz val="11"/>
        <rFont val="Arial"/>
        <family val="2"/>
      </rPr>
      <t>Se califica el límite adicional ofrecido</t>
    </r>
    <r>
      <rPr>
        <sz val="11"/>
        <rFont val="Arial"/>
        <family val="2"/>
      </rPr>
      <t xml:space="preserve">.  mínimo ($1.000.000) adicional.
</t>
    </r>
    <r>
      <rPr>
        <b/>
        <sz val="11"/>
        <rFont val="Arial"/>
        <family val="2"/>
      </rPr>
      <t>BÁSICO $27.000.000</t>
    </r>
  </si>
  <si>
    <r>
      <t xml:space="preserve">Incapacidad Total y Permanente, </t>
    </r>
    <r>
      <rPr>
        <b/>
        <sz val="11"/>
        <rFont val="Arial"/>
        <family val="2"/>
      </rPr>
      <t>Se califica el límite adicional ofrecido</t>
    </r>
    <r>
      <rPr>
        <sz val="11"/>
        <rFont val="Arial"/>
        <family val="2"/>
      </rPr>
      <t xml:space="preserve">.  mínimo ($1.000.000) adicional.
</t>
    </r>
    <r>
      <rPr>
        <b/>
        <sz val="11"/>
        <rFont val="Arial"/>
        <family val="2"/>
      </rPr>
      <t>BÁSICO $27.000.000</t>
    </r>
  </si>
  <si>
    <r>
      <t xml:space="preserve">Desmembración por Accidente, </t>
    </r>
    <r>
      <rPr>
        <b/>
        <sz val="11"/>
        <rFont val="Arial"/>
        <family val="2"/>
      </rPr>
      <t>Se califica el límite adicional ofrecido.  mínimo ($1.000.000) adicional.</t>
    </r>
    <r>
      <rPr>
        <sz val="11"/>
        <rFont val="Arial"/>
        <family val="2"/>
      </rPr>
      <t xml:space="preserve">
</t>
    </r>
    <r>
      <rPr>
        <b/>
        <sz val="11"/>
        <rFont val="Arial"/>
        <family val="2"/>
      </rPr>
      <t xml:space="preserve">
BÁSICO $27.000.000</t>
    </r>
  </si>
  <si>
    <r>
      <t xml:space="preserve">Enfermedades Graves, </t>
    </r>
    <r>
      <rPr>
        <b/>
        <sz val="11"/>
        <rFont val="Arial"/>
        <family val="2"/>
      </rPr>
      <t xml:space="preserve">Se califica el límite adicional ofrecido.  mínimo ($1.000.000) adicional.
</t>
    </r>
    <r>
      <rPr>
        <sz val="11"/>
        <rFont val="Arial"/>
        <family val="2"/>
      </rPr>
      <t xml:space="preserve">
</t>
    </r>
    <r>
      <rPr>
        <b/>
        <sz val="11"/>
        <rFont val="Arial"/>
        <family val="2"/>
      </rPr>
      <t>BÁSICO $27.000.000</t>
    </r>
  </si>
  <si>
    <r>
      <t xml:space="preserve">Gastos por repatriación en caso de fallecimiento, </t>
    </r>
    <r>
      <rPr>
        <b/>
        <sz val="11"/>
        <rFont val="Arial"/>
        <family val="2"/>
      </rPr>
      <t>Se califica el límite adicional ofrecido.  mínimo ($1.000.000) adicional.
BÁSICO: $5.000.000</t>
    </r>
  </si>
  <si>
    <r>
      <t xml:space="preserve">Rehabilitación Integral, </t>
    </r>
    <r>
      <rPr>
        <b/>
        <sz val="11"/>
        <rFont val="Arial"/>
        <family val="2"/>
      </rPr>
      <t>ofrecimiento minimo $5.000.000</t>
    </r>
  </si>
  <si>
    <r>
      <rPr>
        <b/>
        <sz val="11"/>
        <rFont val="Arial"/>
        <family val="2"/>
      </rPr>
      <t>Renta Diaria por hospitalización. Se califica el límite adicional ofrecido.  Mínimo $5.000 adicionales.
BASICO</t>
    </r>
    <r>
      <rPr>
        <sz val="11"/>
        <rFont val="Arial"/>
        <family val="2"/>
      </rPr>
      <t>: $35.000 diarios</t>
    </r>
  </si>
  <si>
    <r>
      <t xml:space="preserve">Indemnización Adicional por muerte accidental, </t>
    </r>
    <r>
      <rPr>
        <b/>
        <sz val="11"/>
        <rFont val="Arial"/>
        <family val="2"/>
      </rPr>
      <t>Se califica el límite adicional ofrecido.  mínimo ($1.000.000) adicional.</t>
    </r>
    <r>
      <rPr>
        <sz val="11"/>
        <rFont val="Arial"/>
        <family val="2"/>
      </rPr>
      <t xml:space="preserve">
</t>
    </r>
    <r>
      <rPr>
        <b/>
        <sz val="11"/>
        <rFont val="Arial"/>
        <family val="2"/>
      </rPr>
      <t>BÁSICO $27.000.000</t>
    </r>
  </si>
  <si>
    <r>
      <t xml:space="preserve">Riesgo Biologico, </t>
    </r>
    <r>
      <rPr>
        <b/>
        <sz val="11"/>
        <rFont val="Arial"/>
        <family val="2"/>
      </rPr>
      <t xml:space="preserve">ofrecimiento minimo $5.000.000 </t>
    </r>
  </si>
  <si>
    <t>SEGURO ACCIDENTES PERSONALES ESTUDIANTES</t>
  </si>
  <si>
    <r>
      <t xml:space="preserve">Enfermedades Graves, </t>
    </r>
    <r>
      <rPr>
        <b/>
        <sz val="11"/>
        <rFont val="Arial"/>
        <family val="2"/>
      </rPr>
      <t>mínimo a ofertar ($20.000.000)</t>
    </r>
  </si>
  <si>
    <r>
      <t xml:space="preserve">Muerte por cualquier causa, </t>
    </r>
    <r>
      <rPr>
        <b/>
        <sz val="11"/>
        <rFont val="Arial"/>
        <family val="2"/>
      </rPr>
      <t xml:space="preserve">mínimo a ofertar ($32.000.000) </t>
    </r>
  </si>
  <si>
    <r>
      <t xml:space="preserve">Gastos Médicos por accidente, Ofrecimiento minimo </t>
    </r>
    <r>
      <rPr>
        <b/>
        <sz val="11"/>
        <rFont val="Arial"/>
        <family val="2"/>
      </rPr>
      <t>$5.000.000</t>
    </r>
  </si>
  <si>
    <t>FOLIO</t>
  </si>
  <si>
    <t>OBSERVACIONES</t>
  </si>
  <si>
    <t>PUNTAJE</t>
  </si>
  <si>
    <t>PROPONENTE 1 - LA PREVISORA S.A.</t>
  </si>
  <si>
    <t>Total</t>
  </si>
  <si>
    <t>SOLIDARIA</t>
  </si>
  <si>
    <t>POSITIVA</t>
  </si>
  <si>
    <t>CUMPLE</t>
  </si>
  <si>
    <t>Ponderado 15%</t>
  </si>
  <si>
    <t>Ponderado 5%</t>
  </si>
  <si>
    <t>Ponderado 10%</t>
  </si>
  <si>
    <t xml:space="preserve">Total </t>
  </si>
  <si>
    <t>FACTOR TÉCNICO</t>
  </si>
  <si>
    <t>TOTAL PUNTAJE:</t>
  </si>
  <si>
    <t xml:space="preserve">TOTAL PUNTAJE DE LA OFERTA: </t>
  </si>
  <si>
    <t>Ponderado</t>
  </si>
  <si>
    <t>X</t>
  </si>
  <si>
    <t>$500 millones adicionales al básico</t>
  </si>
  <si>
    <t>$50 millones adicionales al básico</t>
  </si>
  <si>
    <t>$20 millones adicionales al básico</t>
  </si>
  <si>
    <t>5 días adicionales</t>
  </si>
  <si>
    <t>$25 millones adicionales al básico</t>
  </si>
  <si>
    <t>Evento/50.000.000 vigencia adicionales al básico</t>
  </si>
  <si>
    <t xml:space="preserve">$100 millones adicionales </t>
  </si>
  <si>
    <t>Sublímite 320 millones evento/vigencia</t>
  </si>
  <si>
    <t>Se otorgan 0.5% para un total de 65%</t>
  </si>
  <si>
    <t>0.5 SMLMV</t>
  </si>
  <si>
    <t>5% adicional, total 25%</t>
  </si>
  <si>
    <t>800 millones</t>
  </si>
  <si>
    <t>1600 millones</t>
  </si>
  <si>
    <t>200 millones</t>
  </si>
  <si>
    <t>400 millones</t>
  </si>
  <si>
    <t>No indicaron el monto adicional a otorgar</t>
  </si>
  <si>
    <t>No indicaron el tiempo adicional a otorgar</t>
  </si>
  <si>
    <t>No indicaron el porcentaje adicional a otorgar</t>
  </si>
  <si>
    <t>$3 millones adicionales</t>
  </si>
  <si>
    <t>$2 millones adicionales</t>
  </si>
  <si>
    <t>$1 millón adicional</t>
  </si>
  <si>
    <t>20 días adicionales</t>
  </si>
  <si>
    <t>10% adicional</t>
  </si>
  <si>
    <t>No indican rango</t>
  </si>
  <si>
    <t>20 MILLONES</t>
  </si>
  <si>
    <t>32 MILLONES</t>
  </si>
  <si>
    <t>22 MILLONES</t>
  </si>
  <si>
    <t>35 MILLONES</t>
  </si>
  <si>
    <r>
      <t>Se otorgan 10 días adicionales para un total de 50 días después de desvinculado el funcionario, desde que el seguro se encuentre vigente.</t>
    </r>
    <r>
      <rPr>
        <b/>
        <sz val="11"/>
        <color theme="1"/>
        <rFont val="Calibri"/>
        <family val="2"/>
        <scheme val="minor"/>
      </rPr>
      <t xml:space="preserve"> Se acepta parcialmente, pues se está condicionando la cobertura.</t>
    </r>
    <r>
      <rPr>
        <sz val="11"/>
        <color theme="1"/>
        <rFont val="Calibri"/>
        <family val="2"/>
        <scheme val="minor"/>
      </rPr>
      <t xml:space="preserve"> </t>
    </r>
  </si>
  <si>
    <t>Nota: La compañía  ofrece a la Universidad del Cauca una extensión de cobertura por 30 días más sin cobro de prima adicional, en caso de llegar a necesitarlo .</t>
  </si>
  <si>
    <t>PUNTAJE MÁXIMO</t>
  </si>
  <si>
    <t xml:space="preserve">VERIFICACIÓN REQUISITOS JURIDICOS HABILITANTES - PROPONENTES </t>
  </si>
  <si>
    <t>ITEM</t>
  </si>
  <si>
    <t>PROPONENTES</t>
  </si>
  <si>
    <t>REQUERIMIENTOS</t>
  </si>
  <si>
    <t>OBSERVACION</t>
  </si>
  <si>
    <t>REQUISITOS DE CAPACIDAD JURIDICA</t>
  </si>
  <si>
    <t>Certificado expedido por la Superintendencia Financiera de Colombia</t>
  </si>
  <si>
    <t>Autorización del órgano social.</t>
  </si>
  <si>
    <t>Documento de constitución del Consorcio o Unión Temporal.</t>
  </si>
  <si>
    <t>Boletín de Responsabilidad Fiscal</t>
  </si>
  <si>
    <t>Certificado de Antecedentes Disciplinarios</t>
  </si>
  <si>
    <t>Certificado de Antecedentes Judiciales y RNMC</t>
  </si>
  <si>
    <t xml:space="preserve">Registro Único Tributario Actualizado – RUT </t>
  </si>
  <si>
    <t>Certificación del cumplimiento de sus obligaciones con el Sistema Integral de Seguridad Social y Aportes Parafiscales.</t>
  </si>
  <si>
    <t>CONCEPTO</t>
  </si>
  <si>
    <t>EXPERIENCIA HABILITANTE</t>
  </si>
  <si>
    <r>
      <t xml:space="preserve">Cauciones Judiciales, </t>
    </r>
    <r>
      <rPr>
        <b/>
        <sz val="11"/>
        <color theme="1"/>
        <rFont val="Arial"/>
        <family val="2"/>
      </rPr>
      <t xml:space="preserve">Se calificará el limite adicional al basico. </t>
    </r>
    <r>
      <rPr>
        <sz val="11"/>
        <color theme="1"/>
        <rFont val="Arial"/>
        <family val="2"/>
      </rPr>
      <t xml:space="preserve">
</t>
    </r>
    <r>
      <rPr>
        <b/>
        <sz val="11"/>
        <color theme="1"/>
        <rFont val="Arial"/>
        <family val="2"/>
      </rPr>
      <t>Básico $50.000.000 evento/vigencia.</t>
    </r>
  </si>
  <si>
    <r>
      <t xml:space="preserve">Sublímite gastos judiciales y/o costos de defensa, </t>
    </r>
    <r>
      <rPr>
        <b/>
        <sz val="11"/>
        <color theme="1"/>
        <rFont val="Arial"/>
        <family val="2"/>
      </rPr>
      <t>se calificará el limite adicional al básico.</t>
    </r>
    <r>
      <rPr>
        <sz val="11"/>
        <color theme="1"/>
        <rFont val="Arial"/>
        <family val="2"/>
      </rPr>
      <t xml:space="preserve">
Básico: $200.000.000 vigencia</t>
    </r>
  </si>
  <si>
    <r>
      <t xml:space="preserve">Incremento del límite asegurado básico. </t>
    </r>
    <r>
      <rPr>
        <b/>
        <sz val="11"/>
        <color theme="1"/>
        <rFont val="Arial"/>
        <family val="2"/>
      </rPr>
      <t xml:space="preserve">Se calificará el limite adicional al básico. (Minimo $50.000.000 adicionales) 
</t>
    </r>
    <r>
      <rPr>
        <sz val="11"/>
        <color theme="1"/>
        <rFont val="Arial"/>
        <family val="2"/>
      </rPr>
      <t xml:space="preserve">
</t>
    </r>
    <r>
      <rPr>
        <b/>
        <sz val="11"/>
        <color theme="1"/>
        <rFont val="Arial"/>
        <family val="2"/>
      </rPr>
      <t>Básico UNIDAD DE SALUD $500.000.000</t>
    </r>
  </si>
  <si>
    <r>
      <t>Incremento del límite asegurado básico.</t>
    </r>
    <r>
      <rPr>
        <b/>
        <sz val="11"/>
        <color theme="1"/>
        <rFont val="Arial"/>
        <family val="2"/>
      </rPr>
      <t xml:space="preserve"> Se calificará el limite adicional al básico. (Minimo $50.000.000 adicionales) 
</t>
    </r>
    <r>
      <rPr>
        <sz val="11"/>
        <color theme="1"/>
        <rFont val="Arial"/>
        <family val="2"/>
      </rPr>
      <t xml:space="preserve">
</t>
    </r>
    <r>
      <rPr>
        <b/>
        <sz val="11"/>
        <color theme="1"/>
        <rFont val="Arial"/>
        <family val="2"/>
      </rPr>
      <t>Básico UNIDAD DE SALUD $500.000.000</t>
    </r>
  </si>
  <si>
    <t>UNIDAD DE SALUD</t>
  </si>
  <si>
    <t>SEGURO DE RESPONSABILIDAD CIVIL SERVIDORES PUBLICOS</t>
  </si>
  <si>
    <t>TODO RIESGO DAÑOS MATERIALES</t>
  </si>
  <si>
    <r>
      <t xml:space="preserve">Amparo automático para maquinaria que por error u omisión no se haya informado al inicio del seguro, </t>
    </r>
    <r>
      <rPr>
        <b/>
        <sz val="11"/>
        <color theme="1"/>
        <rFont val="Arial"/>
        <family val="2"/>
      </rPr>
      <t>Se califica el limite adicional al básico, mínimo ($50.000.000) adicional.</t>
    </r>
    <r>
      <rPr>
        <sz val="11"/>
        <color theme="1"/>
        <rFont val="Arial"/>
        <family val="2"/>
      </rPr>
      <t xml:space="preserve">
</t>
    </r>
    <r>
      <rPr>
        <b/>
        <sz val="11"/>
        <color theme="1"/>
        <rFont val="Arial"/>
        <family val="2"/>
      </rPr>
      <t>BÁSICO $500.000.000</t>
    </r>
  </si>
  <si>
    <t>50 millones adicionales al básico</t>
  </si>
  <si>
    <r>
      <t xml:space="preserve">Bienes en predios de terceros. Amparo para bienes de propiedad del asegurado en predios o bajo la responsabilidad de terceros, </t>
    </r>
    <r>
      <rPr>
        <b/>
        <sz val="11"/>
        <color theme="1"/>
        <rFont val="Arial"/>
        <family val="2"/>
      </rPr>
      <t>Se califica el limite adicional al básico
Básico: $500.000.000</t>
    </r>
  </si>
  <si>
    <r>
      <t>Daños a mercancías contenidas en frigoríficos,</t>
    </r>
    <r>
      <rPr>
        <b/>
        <sz val="11"/>
        <color theme="1"/>
        <rFont val="Arial"/>
        <family val="2"/>
      </rPr>
      <t xml:space="preserve"> Se califica el limite adicional al básico
</t>
    </r>
    <r>
      <rPr>
        <sz val="11"/>
        <color theme="1"/>
        <rFont val="Arial"/>
        <family val="2"/>
      </rPr>
      <t xml:space="preserve">
</t>
    </r>
    <r>
      <rPr>
        <b/>
        <sz val="11"/>
        <color theme="1"/>
        <rFont val="Arial"/>
        <family val="2"/>
      </rPr>
      <t>Básico $100.000.000 evento/vigencia</t>
    </r>
  </si>
  <si>
    <t>10 millones evento/vigencia adicionales al básico</t>
  </si>
  <si>
    <r>
      <t xml:space="preserve">Cobertura obligatoria habilitante para pérdidas amparadas en la poliza sin aplicación de deducible, </t>
    </r>
    <r>
      <rPr>
        <b/>
        <sz val="11"/>
        <color theme="1"/>
        <rFont val="Arial"/>
        <family val="2"/>
      </rPr>
      <t>Se califica el limite adicional al básico
Básico $30.000.000</t>
    </r>
  </si>
  <si>
    <t>20 millones adicionales al básico</t>
  </si>
  <si>
    <r>
      <t>Incrementos en costos de operacion.</t>
    </r>
    <r>
      <rPr>
        <b/>
        <sz val="11"/>
        <color theme="1"/>
        <rFont val="Arial"/>
        <family val="2"/>
      </rPr>
      <t>Se califica el limite adicional al básico,
Básico $300.000.000</t>
    </r>
  </si>
  <si>
    <t>10 millones adicionales al básico</t>
  </si>
  <si>
    <t>Promedio</t>
  </si>
  <si>
    <t>0.50%</t>
  </si>
  <si>
    <t>4.9%</t>
  </si>
  <si>
    <t>UNIDAD DE SALUD Valor Asegurado $1.000.000.000</t>
  </si>
  <si>
    <r>
      <t xml:space="preserve">Bienes bajo su cuidado, tenencia y control, </t>
    </r>
    <r>
      <rPr>
        <b/>
        <sz val="11"/>
        <rFont val="Arial Narrow"/>
        <family val="2"/>
      </rPr>
      <t>Se califica el porcentaje adicional al básico.
Básico: Sublímite $250.000.000 evento /vigencia.</t>
    </r>
  </si>
  <si>
    <t xml:space="preserve">La Unidad de Salud está interesada en recibir propuestas de deducibles que le permitan obtener la mayor indemnización posible, para información de los proponentes a continuación se presentan los deducibles que se están aplicando en la póliza actualmente contratada. </t>
  </si>
  <si>
    <t>UNIDAD DE SALUD Valor Asegurado $1.500.000.000</t>
  </si>
  <si>
    <r>
      <t xml:space="preserve">Retroactividad, </t>
    </r>
    <r>
      <rPr>
        <b/>
        <sz val="11"/>
        <rFont val="Arial Narrow"/>
        <family val="2"/>
      </rPr>
      <t>Se califica el limite adicional al básico.</t>
    </r>
    <r>
      <rPr>
        <sz val="11"/>
        <rFont val="Arial Narrow"/>
        <family val="2"/>
      </rPr>
      <t xml:space="preserve">
</t>
    </r>
    <r>
      <rPr>
        <b/>
        <sz val="11"/>
        <rFont val="Arial Narrow"/>
        <family val="2"/>
      </rPr>
      <t>Básico: 1 de enero de 2012.</t>
    </r>
  </si>
  <si>
    <r>
      <t xml:space="preserve">Daño moral,  Se califica el limite adicional al básico.
</t>
    </r>
    <r>
      <rPr>
        <b/>
        <sz val="11"/>
        <rFont val="Arial Narrow"/>
        <family val="2"/>
      </rPr>
      <t>Básico: Sublimite $150.000.000 por evento y $300.000.000 por vigencia</t>
    </r>
  </si>
  <si>
    <t>UNIDAD DE SALUD Valor Asegurado $300.000.000</t>
  </si>
  <si>
    <r>
      <t xml:space="preserve">Bienes de terceros bajo cuidado, tenencia, control y custodia. (Declarados o no)
</t>
    </r>
    <r>
      <rPr>
        <b/>
        <sz val="11"/>
        <rFont val="Arial Narrow"/>
        <family val="2"/>
      </rPr>
      <t>Se califica el porcentaje adicional al básico.
Básico: Sublímite $60.000.000.</t>
    </r>
  </si>
  <si>
    <t>Sublímite total de 90 millones evento/vigencia</t>
  </si>
  <si>
    <r>
      <t xml:space="preserve">Extensión de cobertura después del retiro laboral del empleado
</t>
    </r>
    <r>
      <rPr>
        <b/>
        <sz val="11"/>
        <rFont val="Arial Narrow"/>
        <family val="2"/>
      </rPr>
      <t>Se Califcara el límite adicional al básico. Mínimo 10 dias</t>
    </r>
    <r>
      <rPr>
        <sz val="11"/>
        <rFont val="Arial Narrow"/>
        <family val="2"/>
      </rPr>
      <t xml:space="preserve">
</t>
    </r>
    <r>
      <rPr>
        <b/>
        <sz val="11"/>
        <rFont val="Arial Narrow"/>
        <family val="2"/>
      </rPr>
      <t>Básico 40 días</t>
    </r>
  </si>
  <si>
    <r>
      <t>Se otorgan 10 días adicionales para un total de 50 días después de desvinculado el funcionario, desde que el seguro se encuentre vigente. S</t>
    </r>
    <r>
      <rPr>
        <b/>
        <sz val="11"/>
        <color theme="1"/>
        <rFont val="Calibri"/>
        <family val="2"/>
        <scheme val="minor"/>
      </rPr>
      <t xml:space="preserve">e acepta parcialmente, pues se está condicionando la cobertura. </t>
    </r>
  </si>
  <si>
    <t>0.5</t>
  </si>
  <si>
    <t>CARTA DE PRESENTACIÓN DE LA PROPUESTA (ANEXO NO 5)</t>
  </si>
  <si>
    <t>GARANTIA SERIEDAD DE LA OFERTA</t>
  </si>
  <si>
    <t>Certificado de existencia y representacion legal</t>
  </si>
  <si>
    <t>Copia de cedula del representante legal</t>
  </si>
  <si>
    <t>RUP - Registro Unico de Proponentes</t>
  </si>
  <si>
    <t>Compromiso de Transparencia (Anexo No. 8)</t>
  </si>
  <si>
    <t>Paz y salvo expedido por la division de gestion financiera de la Universidad del Cauca</t>
  </si>
  <si>
    <t>Orden de apertura</t>
  </si>
  <si>
    <t xml:space="preserve">PROPONENTE </t>
  </si>
  <si>
    <t>GARANTÍA DE SERIEDAD DE LA OFERTA</t>
  </si>
  <si>
    <t xml:space="preserve">OBSERVACIONES </t>
  </si>
  <si>
    <t>Compañía de Seguros y No. de póliza.</t>
  </si>
  <si>
    <t xml:space="preserve">Universidad del Cauca </t>
  </si>
  <si>
    <t xml:space="preserve">Conforme al calendario indicado en el Pliego de Condiciones,  mediante el cual se estableció como fecha de cierre del plazo de la convocatoria pública para la presentación de
propuestas, se procede a dar apertura de las propuestas para verificar número de archivos, requisitos jurídicos  y de capacidad financiera,  de acuerdo al orden de llegada: </t>
  </si>
  <si>
    <t>En este orden de ideas, se dá inicio a la apertura del archivo de las ofertas presentadas:</t>
  </si>
  <si>
    <t>GRUPO</t>
  </si>
  <si>
    <t>VALOR OFERTA ECONÓMICA INCLUIDO IVA (en los ramos que aplica IVA)</t>
  </si>
  <si>
    <t>A- MAYOR VIGENCIA (300 PUNTOS)</t>
  </si>
  <si>
    <t>B. MENOR PRIMA (100 PUNTOS)</t>
  </si>
  <si>
    <t>CALIFICACIÓN FACTOR ECONÓMICO (400 PUNTOS)</t>
  </si>
  <si>
    <t>OFERENTE</t>
  </si>
  <si>
    <t>GRUPO 2</t>
  </si>
  <si>
    <t>PUNTAJE FACTOR ECONÓMICO (400 PUNTOS) A+B</t>
  </si>
  <si>
    <t>VIGENCIA ADICIONAL OFRECIDA EN DIAS</t>
  </si>
  <si>
    <t>CALIFICACIÓN FACTOR TECNICO (600 PUNTOS)</t>
  </si>
  <si>
    <t>C. ATENCIÓN, TRÁMITE Y PAGO DE SINIESTROS (100 PUNTOS)</t>
  </si>
  <si>
    <t>B. CLAUSULAS Y/O CONDICIONES COMPLEMENTARIAS CALIFICABLES (500
PUNTOS)</t>
  </si>
  <si>
    <t>PUNTAJE FACTOR TECNICO (600 PUNTOS) B+C</t>
  </si>
  <si>
    <t>FACTOR ECONÓMICO</t>
  </si>
  <si>
    <t>A-Mayor Vigencia</t>
  </si>
  <si>
    <t>B-Menor Prima</t>
  </si>
  <si>
    <t>B-Clausulas y/o condiciones complementarias Calificables</t>
  </si>
  <si>
    <t>C-Atención, Trámite y pago de siniestros</t>
  </si>
  <si>
    <t>CONSOLIDADO EVALUACIÓN</t>
  </si>
  <si>
    <t>FACTOR A EVALUAR GRUPO 2</t>
  </si>
  <si>
    <t>ORDEN DE ELEGIBILIDAD</t>
  </si>
  <si>
    <t>NO HABIL</t>
  </si>
  <si>
    <t>GRUPO AL QUE SE PRESENTA</t>
  </si>
  <si>
    <t>OBJETO: LA UNIVERSIDAD DEL CAUCA ESTÁ INTERESADA EN SELECCIONAR UNA O VARIAS COMPAÑÍAS DE SEGUROS, DEBIDAMENTE AUTORIZADAS POR LA SUPERINTENDENCIA FINANCIERA DE COLOMBIA, PARA CONTRATAR LA ADQUISICIÓN DE LAS PÓLIZAS DE SEGUROS REQUERIDAS PARA AMPARAR Y PROTEGER LAS PERSONAS, LOS ACTIVOS E INTERESES PATRIMONIALES, LOS BIENES MUEBLES E INMUEBLES DE SU PROPIEDAD Y DE AQUELLOS POR LOS QUE SEA O LLEGARE A SER LEGALMENTE RESPONSABLE, O LE CORRESPONDA ASEGURAR EN VIRTUD DE DISPOSICIÓN LEGAL, CONTRACTUAL O REGLAMENTARIA</t>
  </si>
  <si>
    <t>SUBSANAR</t>
  </si>
  <si>
    <t>HABIL</t>
  </si>
  <si>
    <t xml:space="preserve">GRUPO </t>
  </si>
  <si>
    <t>RESULTADO</t>
  </si>
  <si>
    <t>OBSERVACIONES TÉCNICAS</t>
  </si>
  <si>
    <t>LADY CRISTINA PAZ BURBANO</t>
  </si>
  <si>
    <t>Prfesional Oficina Juridica</t>
  </si>
  <si>
    <t>JAVIER ANTONIO PAZ SUAREZ</t>
  </si>
  <si>
    <t>Representante Legal Intermediario de Seguros</t>
  </si>
  <si>
    <t>Union Temporal Unicauca 2020</t>
  </si>
  <si>
    <t xml:space="preserve">UNIVERSIDAD DEL CAUCA
VICERRECTORIA ADMINISTRATIVA
CONVOCATORIA PUBLICA No. 009 DE 2022
ACTA DE APERTURA DE OFERTAS
</t>
  </si>
  <si>
    <t>Al proceso se presentaron: una (1) oferta, conforme a la información que se describe a continuación:</t>
  </si>
  <si>
    <t>LA PREVISORA S.A COMPAÑÍA DE SEGUROS</t>
  </si>
  <si>
    <t>Una Vez Verificado el Sobre No 1, se evidencia que contiene una memoria USB en el cual se encuentra archivo en excel. Folios del sobre 1: 16.</t>
  </si>
  <si>
    <t>1 y 2</t>
  </si>
  <si>
    <t>En constancia de lo anterior, se firma en Popayán a los dos (2)  dias del mes de mayo de 2022</t>
  </si>
  <si>
    <t xml:space="preserve">Presidente, Junta de Licitaciones y Contratos </t>
  </si>
  <si>
    <t xml:space="preserve">UNIVERSIDAD DEL CAUCA
VICERRECTORIA ADMINISTRATIVA
CONVOCATORIA PUBLICA No. 009 DE 2022
INFORME DE EVALUACION DE OFERTAS
</t>
  </si>
  <si>
    <t>UNIVERSIDAD DEL CAUCA
VICERRECTORIA ADMINISTRATIVA
CONVOCATORIA PUBLICA No. 009 DE 2022
INFORME DE EVALUACIÓN DE OFERTAS</t>
  </si>
  <si>
    <t>GRUPO 1 SEGUROS GENERALES</t>
  </si>
  <si>
    <t>GRUPO 2 SOAT</t>
  </si>
  <si>
    <t>GRUPO 1</t>
  </si>
  <si>
    <t>PUNTAJE FACTOR ECONOMICO (400 PUNTOS)</t>
  </si>
  <si>
    <t>PUNTAJE FACTOR TECNICO (600 PUNTOS)</t>
  </si>
  <si>
    <t>FACTOR A EVALUAR GRUPO 4</t>
  </si>
  <si>
    <t>FACTOR TECNICO</t>
  </si>
  <si>
    <t>Factor Técnico</t>
  </si>
  <si>
    <t>NINGUNA</t>
  </si>
  <si>
    <t>PROPONENTE ÚNICO- LA PREVISORA S.A COMPAÑÍA DE SEGUROS</t>
  </si>
  <si>
    <t>Folios: 278</t>
  </si>
  <si>
    <t>Poliza Expedida por Seguros Mundial No CCS-100013113</t>
  </si>
  <si>
    <t>NO APLICA</t>
  </si>
  <si>
    <t>NO CUMPLE</t>
  </si>
  <si>
    <t>Debe aportar  el recibo de pago que indica
que hay un proceso de renovación en trámite.</t>
  </si>
  <si>
    <t>Cedenar</t>
  </si>
  <si>
    <t>JORGE ENRIQUE BARRERA</t>
  </si>
  <si>
    <t xml:space="preserve"> Valor Contrato $3.404.932.192</t>
  </si>
  <si>
    <t>LA PREVISORA S.A COMPAÑÍA DE SEGUROS -  278 folios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</si>
</sst>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44" formatCode="_-&quot;$&quot;\ * #,##0.00_-;\-&quot;$&quot;\ * #,##0.00_-;_-&quot;$&quot;\ * &quot;-&quot;??_-;_-@_-"/>
    <numFmt numFmtId="43" formatCode="_-* #,##0.00_-;\-* #,##0.00_-;_-* &quot;-&quot;??_-;_-@_-"/>
    <numFmt numFmtId="164" formatCode="_-* #,##0.00\ _€_-;\-* #,##0.00\ _€_-;_-* &quot;-&quot;??\ _€_-;_-@_-"/>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 #,##0.00_ ;_ * \-#,##0.00_ ;_ * &quot;-&quot;??_ ;_ @_ "/>
    <numFmt numFmtId="170" formatCode="\ 00\ &quot;Puntos&quot;"/>
    <numFmt numFmtId="171" formatCode="\ 0\ &quot;Puntos&quot;"/>
    <numFmt numFmtId="172" formatCode="\ 000\ &quot;Puntos&quot;"/>
    <numFmt numFmtId="173" formatCode="General\ &quot;Puntos&quot;"/>
    <numFmt numFmtId="174" formatCode="_(&quot;$&quot;\ * #,##0_);_(&quot;$&quot;\ * \(#,##0\);_(&quot;$&quot;\ * &quot;-&quot;??_);_(@_)"/>
    <numFmt numFmtId="175" formatCode="_(* #,##0_);_(* \(#,##0\);_(* &quot;-&quot;??_);_(@_)"/>
    <numFmt numFmtId="176" formatCode="_-[$$-240A]\ * #,##0.00_ ;_-[$$-240A]\ * \-#,##0.00\ ;_-[$$-240A]\ * &quot;-&quot;??_ ;_-@_ "/>
    <numFmt numFmtId="177" formatCode="000\°00&quot;´&quot;00&quot;´´&quot;"/>
    <numFmt numFmtId="178" formatCode="&quot;Activado&quot;;&quot;Activado&quot;;&quot;Desactivado&quot;"/>
    <numFmt numFmtId="179" formatCode="#,##0.0"/>
    <numFmt numFmtId="180" formatCode="d\-mmm\-yyyy"/>
    <numFmt numFmtId="181" formatCode="_ &quot;$&quot;* #,##0.00_ ;_ &quot;$&quot;* \-#,##0.00_ ;_ &quot;$&quot;* &quot;-&quot;??_ ;_ @_ "/>
    <numFmt numFmtId="182" formatCode="_ &quot;$&quot;\ * #,##0.00_ ;_ &quot;$&quot;\ * \-#,##0.00_ ;_ &quot;$&quot;\ * &quot;-&quot;??_ ;_ @_ "/>
    <numFmt numFmtId="183" formatCode="_(&quot;$&quot;* #,##0.00_);_(&quot;$&quot;* \(#,##0.00\);_(&quot;$&quot;* &quot;-&quot;??_);_(@_)"/>
    <numFmt numFmtId="184" formatCode="_(* #,##0\ &quot;pta&quot;_);_(* \(#,##0\ &quot;pta&quot;\);_(* &quot;-&quot;??\ &quot;pta&quot;_);_(@_)"/>
    <numFmt numFmtId="185" formatCode="[$$-240A]\ #,##0"/>
  </numFmts>
  <fonts count="46" x14ac:knownFonts="1">
    <font>
      <sz val="11"/>
      <color theme="1"/>
      <name val="Calibri"/>
      <family val="2"/>
      <scheme val="minor"/>
    </font>
    <font>
      <sz val="11"/>
      <color theme="1"/>
      <name val="Arial"/>
      <family val="2"/>
    </font>
    <font>
      <b/>
      <sz val="11"/>
      <color theme="1"/>
      <name val="Arial"/>
      <family val="2"/>
    </font>
    <font>
      <sz val="10"/>
      <name val="Arial"/>
      <family val="2"/>
    </font>
    <font>
      <sz val="11"/>
      <color theme="1"/>
      <name val="Calibri"/>
      <family val="2"/>
      <scheme val="minor"/>
    </font>
    <font>
      <b/>
      <sz val="11"/>
      <name val="Arial Narrow"/>
      <family val="2"/>
    </font>
    <font>
      <sz val="11"/>
      <name val="Arial Narrow"/>
      <family val="2"/>
    </font>
    <font>
      <b/>
      <sz val="11"/>
      <color indexed="8"/>
      <name val="Arial Narrow"/>
      <family val="2"/>
    </font>
    <font>
      <sz val="11"/>
      <color indexed="8"/>
      <name val="Arial Narrow"/>
      <family val="2"/>
    </font>
    <font>
      <sz val="10"/>
      <name val="Arial"/>
      <family val="2"/>
    </font>
    <font>
      <sz val="11"/>
      <name val="Arial"/>
      <family val="2"/>
    </font>
    <font>
      <b/>
      <u/>
      <sz val="11"/>
      <name val="Arial"/>
      <family val="2"/>
    </font>
    <font>
      <b/>
      <sz val="11"/>
      <name val="Arial"/>
      <family val="2"/>
    </font>
    <font>
      <b/>
      <sz val="11"/>
      <name val="Calibri"/>
      <family val="2"/>
      <scheme val="minor"/>
    </font>
    <font>
      <b/>
      <sz val="14"/>
      <name val="Calibri"/>
      <family val="2"/>
      <scheme val="minor"/>
    </font>
    <font>
      <b/>
      <sz val="11"/>
      <color indexed="8"/>
      <name val="Arial"/>
      <family val="2"/>
    </font>
    <font>
      <sz val="11"/>
      <color indexed="8"/>
      <name val="Arial"/>
      <family val="2"/>
    </font>
    <font>
      <b/>
      <sz val="11"/>
      <color theme="0" tint="-4.9989318521683403E-2"/>
      <name val="Arial Narrow"/>
      <family val="2"/>
    </font>
    <font>
      <b/>
      <sz val="11"/>
      <color theme="1"/>
      <name val="Calibri"/>
      <family val="2"/>
      <scheme val="minor"/>
    </font>
    <font>
      <b/>
      <sz val="11"/>
      <color rgb="FF7030A0"/>
      <name val="Arial Narrow"/>
      <family val="2"/>
    </font>
    <font>
      <b/>
      <sz val="11"/>
      <color theme="9" tint="-0.249977111117893"/>
      <name val="Calibri"/>
      <family val="2"/>
      <scheme val="minor"/>
    </font>
    <font>
      <b/>
      <sz val="10"/>
      <name val="Arial Narrow"/>
      <family val="2"/>
    </font>
    <font>
      <sz val="11"/>
      <color rgb="FF000000"/>
      <name val="Arial"/>
      <family val="2"/>
    </font>
    <font>
      <b/>
      <sz val="12"/>
      <name val="Arial"/>
      <family val="2"/>
    </font>
    <font>
      <sz val="10"/>
      <name val="Arial Narrow"/>
      <family val="2"/>
    </font>
    <font>
      <b/>
      <sz val="14"/>
      <name val="Arial"/>
      <family val="2"/>
    </font>
    <font>
      <b/>
      <sz val="12"/>
      <name val="Arial Narrow"/>
      <family val="2"/>
    </font>
    <font>
      <b/>
      <sz val="16"/>
      <color rgb="FF002060"/>
      <name val="Arial Narrow"/>
      <family val="2"/>
    </font>
    <font>
      <b/>
      <sz val="14"/>
      <color rgb="FF002060"/>
      <name val="Arial Narrow"/>
      <family val="2"/>
    </font>
    <font>
      <sz val="14"/>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3"/>
      <name val="Arial Narrow"/>
      <family val="2"/>
    </font>
    <font>
      <b/>
      <sz val="14"/>
      <name val="Arial Narrow"/>
      <family val="2"/>
    </font>
    <font>
      <b/>
      <sz val="9"/>
      <name val="Arial"/>
      <family val="2"/>
    </font>
    <font>
      <b/>
      <sz val="12"/>
      <color theme="1"/>
      <name val="Arial"/>
      <family val="2"/>
    </font>
    <font>
      <sz val="12"/>
      <color theme="1"/>
      <name val="Arial"/>
      <family val="2"/>
    </font>
    <font>
      <sz val="10"/>
      <color theme="1"/>
      <name val="Arial"/>
      <family val="2"/>
    </font>
    <font>
      <sz val="12"/>
      <color theme="1"/>
      <name val="Calibri"/>
      <family val="2"/>
      <scheme val="minor"/>
    </font>
    <font>
      <b/>
      <sz val="10"/>
      <color rgb="FF000000"/>
      <name val="Arial"/>
      <family val="2"/>
    </font>
  </fonts>
  <fills count="17">
    <fill>
      <patternFill patternType="none"/>
    </fill>
    <fill>
      <patternFill patternType="gray125"/>
    </fill>
    <fill>
      <patternFill patternType="solid">
        <fgColor theme="9" tint="-0.249977111117893"/>
        <bgColor indexed="64"/>
      </patternFill>
    </fill>
    <fill>
      <patternFill patternType="solid">
        <fgColor indexed="9"/>
        <bgColor indexed="64"/>
      </patternFill>
    </fill>
    <fill>
      <patternFill patternType="solid">
        <fgColor theme="0"/>
        <bgColor indexed="64"/>
      </patternFill>
    </fill>
    <fill>
      <patternFill patternType="solid">
        <fgColor theme="9"/>
        <bgColor indexed="64"/>
      </patternFill>
    </fill>
    <fill>
      <patternFill patternType="solid">
        <fgColor theme="6"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rgb="FFFF00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s>
  <cellStyleXfs count="125">
    <xf numFmtId="0" fontId="0" fillId="0" borderId="0"/>
    <xf numFmtId="0" fontId="3" fillId="0" borderId="0" applyNumberFormat="0" applyFill="0" applyBorder="0" applyAlignment="0" applyProtection="0"/>
    <xf numFmtId="167" fontId="4" fillId="0" borderId="0" applyFont="0" applyFill="0" applyBorder="0" applyAlignment="0" applyProtection="0"/>
    <xf numFmtId="0" fontId="3" fillId="0" borderId="0" applyNumberFormat="0" applyFill="0" applyBorder="0" applyAlignment="0" applyProtection="0"/>
    <xf numFmtId="170" fontId="3" fillId="0" borderId="0" applyFont="0" applyFill="0" applyBorder="0" applyAlignment="0" applyProtection="0"/>
    <xf numFmtId="0" fontId="9" fillId="0" borderId="0"/>
    <xf numFmtId="0" fontId="9"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66" fontId="4" fillId="0" borderId="0" applyFont="0" applyFill="0" applyBorder="0" applyAlignment="0" applyProtection="0"/>
    <xf numFmtId="0" fontId="3" fillId="0" borderId="0"/>
    <xf numFmtId="0" fontId="3" fillId="0" borderId="0" applyFont="0" applyFill="0" applyBorder="0" applyAlignment="0" applyProtection="0"/>
    <xf numFmtId="0" fontId="3" fillId="0" borderId="0"/>
    <xf numFmtId="43" fontId="3" fillId="0" borderId="0" applyFont="0" applyFill="0" applyBorder="0" applyAlignment="0" applyProtection="0"/>
    <xf numFmtId="2" fontId="3" fillId="0" borderId="0"/>
    <xf numFmtId="176" fontId="3" fillId="0" borderId="0">
      <alignment horizontal="center"/>
    </xf>
    <xf numFmtId="1" fontId="3" fillId="0" borderId="0"/>
    <xf numFmtId="176" fontId="32" fillId="0" borderId="0" applyFont="0" applyFill="0" applyBorder="0" applyAlignment="0" applyProtection="0"/>
    <xf numFmtId="4" fontId="33" fillId="0" borderId="0">
      <protection locked="0"/>
    </xf>
    <xf numFmtId="4" fontId="33" fillId="0" borderId="0">
      <protection locked="0"/>
    </xf>
    <xf numFmtId="4" fontId="34" fillId="0" borderId="0">
      <protection locked="0"/>
    </xf>
    <xf numFmtId="4" fontId="33" fillId="0" borderId="0">
      <protection locked="0"/>
    </xf>
    <xf numFmtId="4" fontId="33" fillId="0" borderId="0">
      <protection locked="0"/>
    </xf>
    <xf numFmtId="4" fontId="33" fillId="0" borderId="0">
      <protection locked="0"/>
    </xf>
    <xf numFmtId="4" fontId="34" fillId="0" borderId="0">
      <protection locked="0"/>
    </xf>
    <xf numFmtId="177" fontId="3" fillId="0" borderId="0"/>
    <xf numFmtId="176" fontId="35" fillId="0" borderId="0" applyNumberFormat="0" applyFill="0" applyBorder="0" applyAlignment="0" applyProtection="0">
      <alignment vertical="top"/>
      <protection locked="0"/>
    </xf>
    <xf numFmtId="176" fontId="35" fillId="0" borderId="0" applyNumberFormat="0" applyFill="0" applyBorder="0" applyAlignment="0" applyProtection="0">
      <alignment vertical="top"/>
      <protection locked="0"/>
    </xf>
    <xf numFmtId="176" fontId="36" fillId="0" borderId="0" applyNumberFormat="0" applyFill="0" applyBorder="0" applyAlignment="0" applyProtection="0"/>
    <xf numFmtId="178"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7" fontId="3" fillId="0" borderId="0" applyFont="0" applyFill="0" applyBorder="0" applyAlignment="0" applyProtection="0"/>
    <xf numFmtId="180" fontId="3" fillId="0" borderId="0" applyFont="0" applyFill="0" applyBorder="0" applyAlignment="0" applyProtection="0"/>
    <xf numFmtId="16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7"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81" fontId="3" fillId="0" borderId="0"/>
    <xf numFmtId="176" fontId="3"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8" fontId="4"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0" fontId="3" fillId="0" borderId="0"/>
    <xf numFmtId="0" fontId="24" fillId="0" borderId="0"/>
    <xf numFmtId="0" fontId="3" fillId="0" borderId="0"/>
    <xf numFmtId="0" fontId="4" fillId="0" borderId="0"/>
    <xf numFmtId="0" fontId="4" fillId="0" borderId="0"/>
    <xf numFmtId="0" fontId="4" fillId="0" borderId="0"/>
    <xf numFmtId="176" fontId="3" fillId="0" borderId="0" applyAlignment="0"/>
    <xf numFmtId="176" fontId="3" fillId="0" borderId="0"/>
    <xf numFmtId="176" fontId="3" fillId="0" borderId="0"/>
    <xf numFmtId="176" fontId="3" fillId="0" borderId="0"/>
    <xf numFmtId="165" fontId="3" fillId="0" borderId="0" applyAlignment="0"/>
    <xf numFmtId="0" fontId="24" fillId="0" borderId="0"/>
    <xf numFmtId="0" fontId="3" fillId="0" borderId="0"/>
    <xf numFmtId="176" fontId="3" fillId="0" borderId="0"/>
    <xf numFmtId="176" fontId="3" fillId="0" borderId="0" applyAlignment="0"/>
    <xf numFmtId="0" fontId="4" fillId="0" borderId="0"/>
    <xf numFmtId="176" fontId="4" fillId="0" borderId="0"/>
    <xf numFmtId="176" fontId="3" fillId="0" borderId="0"/>
    <xf numFmtId="176" fontId="3" fillId="0" borderId="0"/>
    <xf numFmtId="176" fontId="4" fillId="0" borderId="0"/>
    <xf numFmtId="176" fontId="3" fillId="0" borderId="0"/>
    <xf numFmtId="176" fontId="3" fillId="0" borderId="0"/>
    <xf numFmtId="176" fontId="3" fillId="0" borderId="0"/>
    <xf numFmtId="176" fontId="37" fillId="0" borderId="0"/>
    <xf numFmtId="176" fontId="3" fillId="0" borderId="0"/>
    <xf numFmtId="0" fontId="3" fillId="0" borderId="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49" fontId="31" fillId="0" borderId="0">
      <alignment horizontal="center" vertical="center"/>
    </xf>
    <xf numFmtId="184" fontId="3" fillId="0" borderId="0" applyFont="0" applyFill="0" applyBorder="0" applyAlignment="0" applyProtection="0"/>
    <xf numFmtId="0" fontId="3" fillId="0" borderId="0"/>
  </cellStyleXfs>
  <cellXfs count="485">
    <xf numFmtId="0" fontId="0" fillId="0" borderId="0" xfId="0"/>
    <xf numFmtId="171" fontId="7" fillId="3" borderId="1" xfId="0" applyNumberFormat="1" applyFont="1" applyFill="1" applyBorder="1" applyAlignment="1">
      <alignment horizontal="center" vertical="center" wrapText="1"/>
    </xf>
    <xf numFmtId="170" fontId="7" fillId="3" borderId="1" xfId="0" applyNumberFormat="1" applyFont="1" applyFill="1" applyBorder="1" applyAlignment="1">
      <alignment horizontal="center" vertical="center" wrapText="1"/>
    </xf>
    <xf numFmtId="0" fontId="2" fillId="0" borderId="0" xfId="0" applyFont="1"/>
    <xf numFmtId="0" fontId="6" fillId="0" borderId="0" xfId="5" applyFont="1" applyFill="1" applyAlignment="1">
      <alignment vertical="center" wrapText="1"/>
    </xf>
    <xf numFmtId="0" fontId="6" fillId="3" borderId="0" xfId="5" applyFont="1" applyFill="1" applyBorder="1" applyAlignment="1">
      <alignment vertical="center" wrapText="1"/>
    </xf>
    <xf numFmtId="0" fontId="6" fillId="3" borderId="0" xfId="5" applyFont="1" applyFill="1" applyAlignment="1">
      <alignment vertical="center" wrapText="1"/>
    </xf>
    <xf numFmtId="169" fontId="6" fillId="0" borderId="0" xfId="6" applyNumberFormat="1" applyFont="1" applyFill="1" applyAlignment="1">
      <alignment horizontal="center" vertical="center" wrapText="1"/>
    </xf>
    <xf numFmtId="0" fontId="8" fillId="0" borderId="1" xfId="0" applyFont="1" applyFill="1" applyBorder="1" applyAlignment="1">
      <alignment horizontal="justify" vertical="center" wrapText="1"/>
    </xf>
    <xf numFmtId="9" fontId="6" fillId="0" borderId="0" xfId="0" applyNumberFormat="1" applyFont="1" applyFill="1" applyBorder="1" applyAlignment="1">
      <alignment horizontal="left" vertical="center" wrapText="1"/>
    </xf>
    <xf numFmtId="0" fontId="6" fillId="0" borderId="0" xfId="0" applyFont="1" applyFill="1" applyBorder="1" applyAlignment="1">
      <alignment horizontal="center" vertical="center" wrapText="1"/>
    </xf>
    <xf numFmtId="0" fontId="4" fillId="0" borderId="0" xfId="0" applyFont="1"/>
    <xf numFmtId="0" fontId="4" fillId="0" borderId="0" xfId="0" applyFont="1" applyBorder="1"/>
    <xf numFmtId="0" fontId="1" fillId="0" borderId="0" xfId="0" applyFont="1"/>
    <xf numFmtId="0" fontId="12" fillId="0" borderId="0" xfId="0" applyFont="1" applyFill="1" applyBorder="1" applyAlignment="1">
      <alignment horizontal="center" vertical="center" wrapText="1"/>
    </xf>
    <xf numFmtId="0" fontId="12" fillId="0" borderId="0" xfId="0" applyFont="1" applyFill="1" applyBorder="1" applyAlignment="1">
      <alignment horizontal="justify" vertical="top" wrapText="1"/>
    </xf>
    <xf numFmtId="0" fontId="12" fillId="0" borderId="0" xfId="0" applyFont="1" applyFill="1" applyBorder="1" applyAlignment="1">
      <alignment horizontal="center" wrapText="1"/>
    </xf>
    <xf numFmtId="165" fontId="8" fillId="0" borderId="1" xfId="0" applyNumberFormat="1" applyFont="1" applyFill="1" applyBorder="1" applyAlignment="1">
      <alignment horizontal="justify" vertical="center" wrapText="1"/>
    </xf>
    <xf numFmtId="1" fontId="5" fillId="0" borderId="1" xfId="0" applyNumberFormat="1"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4" fillId="0" borderId="1" xfId="0" applyFont="1" applyBorder="1"/>
    <xf numFmtId="14" fontId="4" fillId="0" borderId="1" xfId="0" applyNumberFormat="1" applyFont="1" applyBorder="1"/>
    <xf numFmtId="0" fontId="6" fillId="3" borderId="1" xfId="5" applyFont="1" applyFill="1" applyBorder="1" applyAlignment="1">
      <alignment vertical="center" wrapText="1"/>
    </xf>
    <xf numFmtId="0" fontId="6" fillId="0" borderId="1" xfId="5" applyFont="1" applyFill="1" applyBorder="1" applyAlignment="1">
      <alignment vertical="center" wrapText="1"/>
    </xf>
    <xf numFmtId="0" fontId="1" fillId="0" borderId="1" xfId="0" applyFont="1" applyBorder="1"/>
    <xf numFmtId="0" fontId="0" fillId="0" borderId="1" xfId="0" applyBorder="1"/>
    <xf numFmtId="0" fontId="0" fillId="0" borderId="0" xfId="0" applyFont="1"/>
    <xf numFmtId="1" fontId="5" fillId="4" borderId="1" xfId="0" applyNumberFormat="1" applyFont="1" applyFill="1" applyBorder="1" applyAlignment="1">
      <alignment horizontal="center" vertical="center" wrapText="1"/>
    </xf>
    <xf numFmtId="3" fontId="5" fillId="0" borderId="6" xfId="2" applyNumberFormat="1" applyFont="1" applyFill="1" applyBorder="1" applyAlignment="1">
      <alignment horizontal="center" vertical="center"/>
    </xf>
    <xf numFmtId="0" fontId="1" fillId="4" borderId="6" xfId="0" applyFont="1" applyFill="1" applyBorder="1" applyAlignment="1">
      <alignment horizontal="center" vertical="center" wrapText="1"/>
    </xf>
    <xf numFmtId="3" fontId="12" fillId="4" borderId="1" xfId="6" applyNumberFormat="1" applyFont="1" applyFill="1" applyBorder="1" applyAlignment="1">
      <alignment horizontal="center" vertical="center" wrapText="1"/>
    </xf>
    <xf numFmtId="3" fontId="12" fillId="4" borderId="1" xfId="5" applyNumberFormat="1" applyFont="1" applyFill="1" applyBorder="1" applyAlignment="1">
      <alignment horizontal="center" vertical="center" wrapText="1"/>
    </xf>
    <xf numFmtId="0" fontId="6" fillId="0" borderId="0" xfId="5" applyFont="1" applyFill="1" applyBorder="1" applyAlignment="1">
      <alignment vertical="center" wrapText="1"/>
    </xf>
    <xf numFmtId="0" fontId="6" fillId="0" borderId="0" xfId="0" applyFont="1" applyFill="1" applyBorder="1" applyAlignment="1">
      <alignment horizontal="left" vertical="center" wrapText="1"/>
    </xf>
    <xf numFmtId="0" fontId="2" fillId="4" borderId="1" xfId="0" applyFont="1" applyFill="1" applyBorder="1" applyAlignment="1">
      <alignment horizontal="center" vertical="center" wrapText="1"/>
    </xf>
    <xf numFmtId="1" fontId="5" fillId="0" borderId="1" xfId="2" applyNumberFormat="1" applyFont="1" applyFill="1" applyBorder="1" applyAlignment="1">
      <alignment vertical="center" wrapText="1"/>
    </xf>
    <xf numFmtId="1" fontId="5" fillId="4" borderId="1"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2" fillId="5" borderId="1" xfId="0" applyFont="1" applyFill="1" applyBorder="1" applyAlignment="1">
      <alignment horizontal="center" vertical="center"/>
    </xf>
    <xf numFmtId="1" fontId="5" fillId="5" borderId="1" xfId="0" applyNumberFormat="1" applyFont="1" applyFill="1" applyBorder="1" applyAlignment="1">
      <alignment horizontal="center" vertical="center" wrapText="1"/>
    </xf>
    <xf numFmtId="3" fontId="12" fillId="5" borderId="1" xfId="5" applyNumberFormat="1" applyFont="1" applyFill="1" applyBorder="1" applyAlignment="1">
      <alignment horizontal="center" vertical="center" wrapText="1"/>
    </xf>
    <xf numFmtId="169" fontId="6" fillId="5" borderId="2" xfId="6" applyNumberFormat="1" applyFont="1" applyFill="1" applyBorder="1" applyAlignment="1">
      <alignment horizontal="center" vertical="center" wrapText="1"/>
    </xf>
    <xf numFmtId="0" fontId="12" fillId="5" borderId="12" xfId="0" applyFont="1" applyFill="1" applyBorder="1" applyAlignment="1">
      <alignment horizontal="center" vertical="center"/>
    </xf>
    <xf numFmtId="0" fontId="12" fillId="5" borderId="1" xfId="0" applyFont="1" applyFill="1" applyBorder="1" applyAlignment="1">
      <alignment horizontal="justify" vertical="center" wrapText="1"/>
    </xf>
    <xf numFmtId="0" fontId="12" fillId="5" borderId="1" xfId="0" applyFont="1" applyFill="1" applyBorder="1" applyAlignment="1">
      <alignment horizontal="center" wrapText="1"/>
    </xf>
    <xf numFmtId="1" fontId="12" fillId="5" borderId="1"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3" fontId="12" fillId="0" borderId="1" xfId="2" applyNumberFormat="1" applyFont="1" applyFill="1" applyBorder="1" applyAlignment="1">
      <alignment vertical="center"/>
    </xf>
    <xf numFmtId="0" fontId="16" fillId="0" borderId="1" xfId="0" applyFont="1" applyFill="1" applyBorder="1" applyAlignment="1">
      <alignment horizontal="justify" vertical="center" wrapText="1"/>
    </xf>
    <xf numFmtId="171" fontId="15" fillId="3" borderId="1" xfId="0" applyNumberFormat="1" applyFont="1" applyFill="1" applyBorder="1" applyAlignment="1">
      <alignment horizontal="center" vertical="center" wrapText="1"/>
    </xf>
    <xf numFmtId="165" fontId="16" fillId="0" borderId="1" xfId="0" applyNumberFormat="1" applyFont="1" applyFill="1" applyBorder="1" applyAlignment="1">
      <alignment horizontal="justify" vertical="center" wrapText="1"/>
    </xf>
    <xf numFmtId="170" fontId="15" fillId="3" borderId="1" xfId="0" applyNumberFormat="1" applyFont="1" applyFill="1" applyBorder="1" applyAlignment="1">
      <alignment horizontal="center" vertical="center" wrapText="1"/>
    </xf>
    <xf numFmtId="1" fontId="12" fillId="4" borderId="1" xfId="0" applyNumberFormat="1"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4" xfId="0" applyFont="1" applyFill="1" applyBorder="1" applyAlignment="1">
      <alignment vertical="center" wrapText="1"/>
    </xf>
    <xf numFmtId="0" fontId="12" fillId="0" borderId="0" xfId="0" applyFont="1" applyFill="1" applyBorder="1" applyAlignment="1">
      <alignment vertical="center" wrapText="1"/>
    </xf>
    <xf numFmtId="0" fontId="12" fillId="0" borderId="1" xfId="1" applyFont="1" applyFill="1" applyBorder="1" applyAlignment="1">
      <alignment horizontal="justify" vertical="top" wrapText="1"/>
    </xf>
    <xf numFmtId="0" fontId="10" fillId="0" borderId="1" xfId="1" applyFont="1" applyFill="1" applyBorder="1" applyAlignment="1">
      <alignment horizontal="justify" vertical="top" wrapText="1"/>
    </xf>
    <xf numFmtId="9" fontId="6" fillId="0" borderId="1" xfId="0" applyNumberFormat="1" applyFont="1" applyFill="1" applyBorder="1" applyAlignment="1">
      <alignment horizontal="left" vertical="center" wrapText="1"/>
    </xf>
    <xf numFmtId="169" fontId="5" fillId="5" borderId="6" xfId="4"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2" borderId="1" xfId="3" applyFont="1" applyFill="1" applyBorder="1" applyAlignment="1">
      <alignment horizontal="center" vertical="center" wrapText="1"/>
    </xf>
    <xf numFmtId="169" fontId="5" fillId="5" borderId="1" xfId="4" applyNumberFormat="1" applyFont="1" applyFill="1" applyBorder="1" applyAlignment="1">
      <alignment horizontal="center" vertical="center" wrapText="1"/>
    </xf>
    <xf numFmtId="0" fontId="4" fillId="5" borderId="1" xfId="0" applyFont="1" applyFill="1" applyBorder="1"/>
    <xf numFmtId="3" fontId="12" fillId="0" borderId="1" xfId="5"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0" fillId="6" borderId="1" xfId="0" applyFont="1" applyFill="1" applyBorder="1" applyAlignment="1">
      <alignment horizontal="center" vertical="center"/>
    </xf>
    <xf numFmtId="0" fontId="14" fillId="0" borderId="11" xfId="1" applyNumberFormat="1" applyFont="1" applyFill="1" applyBorder="1" applyAlignment="1" applyProtection="1">
      <alignment wrapText="1"/>
    </xf>
    <xf numFmtId="0" fontId="4" fillId="0" borderId="0" xfId="0" applyFont="1" applyAlignment="1">
      <alignment horizontal="center"/>
    </xf>
    <xf numFmtId="0" fontId="0" fillId="0" borderId="0" xfId="0" applyFont="1" applyBorder="1" applyAlignment="1">
      <alignment horizontal="center"/>
    </xf>
    <xf numFmtId="0" fontId="0" fillId="0" borderId="0" xfId="0" applyFont="1" applyAlignment="1">
      <alignment horizontal="center"/>
    </xf>
    <xf numFmtId="0" fontId="18" fillId="0" borderId="0" xfId="0" applyFont="1" applyAlignment="1">
      <alignment horizontal="center"/>
    </xf>
    <xf numFmtId="0" fontId="10" fillId="6" borderId="12" xfId="0" applyFont="1" applyFill="1" applyBorder="1" applyAlignment="1">
      <alignment horizontal="center" vertical="center"/>
    </xf>
    <xf numFmtId="0" fontId="10" fillId="6" borderId="6" xfId="0" applyFont="1" applyFill="1" applyBorder="1" applyAlignment="1">
      <alignment horizontal="center" vertical="center"/>
    </xf>
    <xf numFmtId="1" fontId="0" fillId="0" borderId="1" xfId="0" applyNumberFormat="1" applyBorder="1"/>
    <xf numFmtId="1" fontId="4" fillId="0" borderId="0" xfId="0" applyNumberFormat="1" applyFont="1"/>
    <xf numFmtId="0" fontId="0" fillId="0" borderId="0" xfId="0" applyFont="1" applyAlignment="1">
      <alignment horizontal="center" vertical="center"/>
    </xf>
    <xf numFmtId="0" fontId="4" fillId="0" borderId="0" xfId="0" applyFont="1" applyAlignment="1">
      <alignment horizontal="center" vertical="center"/>
    </xf>
    <xf numFmtId="0" fontId="0" fillId="0" borderId="3" xfId="0" applyBorder="1"/>
    <xf numFmtId="0" fontId="0" fillId="0" borderId="0" xfId="0" applyFont="1" applyAlignment="1">
      <alignment horizontal="center" vertical="top"/>
    </xf>
    <xf numFmtId="0" fontId="0" fillId="0" borderId="0" xfId="0" applyAlignment="1">
      <alignment horizontal="center" vertical="top"/>
    </xf>
    <xf numFmtId="0" fontId="0" fillId="0" borderId="0" xfId="0" applyFont="1" applyBorder="1"/>
    <xf numFmtId="0" fontId="1" fillId="0" borderId="0" xfId="0" applyFont="1" applyAlignment="1">
      <alignment horizontal="center"/>
    </xf>
    <xf numFmtId="0" fontId="6" fillId="0" borderId="0" xfId="5" applyFont="1" applyFill="1" applyAlignment="1">
      <alignment horizontal="center" vertical="center" wrapText="1"/>
    </xf>
    <xf numFmtId="0" fontId="6" fillId="0" borderId="0" xfId="5" applyFont="1" applyFill="1" applyBorder="1" applyAlignment="1">
      <alignment horizontal="center" vertical="center" wrapText="1"/>
    </xf>
    <xf numFmtId="0" fontId="5" fillId="0" borderId="0" xfId="5" applyFont="1" applyFill="1" applyAlignment="1">
      <alignment horizontal="center" vertical="center" wrapText="1"/>
    </xf>
    <xf numFmtId="0" fontId="10" fillId="4" borderId="1" xfId="0" applyFont="1" applyFill="1" applyBorder="1" applyAlignment="1">
      <alignment vertical="center"/>
    </xf>
    <xf numFmtId="0" fontId="0" fillId="0" borderId="0" xfId="0" applyAlignment="1">
      <alignment vertical="center"/>
    </xf>
    <xf numFmtId="0" fontId="0" fillId="0" borderId="0" xfId="0" applyAlignment="1">
      <alignment horizontal="center" vertical="center"/>
    </xf>
    <xf numFmtId="1" fontId="1" fillId="0" borderId="0" xfId="0" applyNumberFormat="1" applyFont="1" applyAlignment="1">
      <alignment horizontal="right" vertical="center"/>
    </xf>
    <xf numFmtId="1" fontId="12" fillId="5" borderId="1" xfId="0" applyNumberFormat="1" applyFont="1" applyFill="1" applyBorder="1" applyAlignment="1">
      <alignment horizontal="right" vertical="center" wrapText="1"/>
    </xf>
    <xf numFmtId="3" fontId="12" fillId="5" borderId="1" xfId="5" applyNumberFormat="1" applyFont="1" applyFill="1" applyBorder="1" applyAlignment="1">
      <alignment horizontal="right" vertical="center" wrapText="1"/>
    </xf>
    <xf numFmtId="0" fontId="0" fillId="0" borderId="0" xfId="0" applyAlignment="1">
      <alignment horizontal="center"/>
    </xf>
    <xf numFmtId="0" fontId="0" fillId="0" borderId="0" xfId="0" applyAlignment="1">
      <alignment wrapText="1"/>
    </xf>
    <xf numFmtId="0" fontId="0" fillId="0" borderId="1" xfId="0" applyFont="1" applyBorder="1" applyAlignment="1">
      <alignment horizontal="center"/>
    </xf>
    <xf numFmtId="0" fontId="4" fillId="0" borderId="1" xfId="0" applyFont="1" applyBorder="1" applyAlignment="1">
      <alignment horizontal="center"/>
    </xf>
    <xf numFmtId="0" fontId="0" fillId="0" borderId="1" xfId="0" applyFont="1" applyBorder="1" applyAlignment="1">
      <alignment horizontal="center" vertical="center"/>
    </xf>
    <xf numFmtId="0" fontId="4"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quotePrefix="1" applyFont="1" applyBorder="1" applyAlignment="1">
      <alignment horizontal="center" vertical="center"/>
    </xf>
    <xf numFmtId="0" fontId="4" fillId="0" borderId="1" xfId="0" applyFont="1" applyBorder="1" applyAlignment="1">
      <alignment horizontal="center" vertical="center" wrapText="1"/>
    </xf>
    <xf numFmtId="9" fontId="4"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0" fillId="0" borderId="1" xfId="0" applyBorder="1" applyAlignment="1">
      <alignment horizontal="center"/>
    </xf>
    <xf numFmtId="1" fontId="0" fillId="0" borderId="1" xfId="0" applyNumberFormat="1" applyBorder="1" applyAlignment="1">
      <alignment horizontal="center"/>
    </xf>
    <xf numFmtId="0" fontId="0" fillId="0" borderId="1" xfId="0" applyBorder="1" applyAlignment="1">
      <alignment horizontal="center" vertical="center"/>
    </xf>
    <xf numFmtId="1" fontId="0" fillId="0" borderId="1" xfId="0" applyNumberFormat="1" applyBorder="1" applyAlignment="1">
      <alignment horizontal="center" vertical="center"/>
    </xf>
    <xf numFmtId="1" fontId="4" fillId="0" borderId="1" xfId="0" applyNumberFormat="1" applyFont="1" applyBorder="1" applyAlignment="1">
      <alignment horizontal="center" vertical="center"/>
    </xf>
    <xf numFmtId="1" fontId="0"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9" fontId="0" fillId="0" borderId="1" xfId="0" applyNumberFormat="1" applyBorder="1" applyAlignment="1">
      <alignment horizontal="center" vertical="center"/>
    </xf>
    <xf numFmtId="0" fontId="0" fillId="0" borderId="3" xfId="0" applyBorder="1" applyAlignment="1">
      <alignment horizontal="center" vertical="center"/>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6" fillId="3" borderId="1" xfId="5" applyFont="1" applyFill="1" applyBorder="1" applyAlignment="1">
      <alignment horizontal="center" vertical="center" wrapText="1"/>
    </xf>
    <xf numFmtId="0" fontId="6" fillId="0" borderId="1" xfId="5" applyFont="1" applyFill="1" applyBorder="1" applyAlignment="1">
      <alignment horizontal="center" vertical="center" wrapText="1"/>
    </xf>
    <xf numFmtId="165" fontId="6" fillId="3" borderId="1" xfId="5"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4" fillId="0" borderId="0" xfId="1" applyNumberFormat="1" applyFont="1" applyFill="1" applyBorder="1" applyAlignment="1" applyProtection="1">
      <alignment horizontal="center" wrapText="1"/>
    </xf>
    <xf numFmtId="9" fontId="6" fillId="0" borderId="1" xfId="0" applyNumberFormat="1" applyFont="1" applyFill="1" applyBorder="1" applyAlignment="1">
      <alignment horizontal="left" vertical="center" wrapText="1"/>
    </xf>
    <xf numFmtId="169" fontId="5" fillId="5" borderId="1" xfId="4" applyNumberFormat="1" applyFont="1" applyFill="1" applyBorder="1" applyAlignment="1">
      <alignment horizontal="center" vertical="center" wrapText="1"/>
    </xf>
    <xf numFmtId="3" fontId="5" fillId="0" borderId="6" xfId="2" applyNumberFormat="1" applyFont="1" applyFill="1" applyBorder="1" applyAlignment="1">
      <alignment horizontal="center" vertical="center"/>
    </xf>
    <xf numFmtId="0" fontId="6" fillId="0" borderId="1" xfId="0" applyFont="1" applyFill="1" applyBorder="1" applyAlignment="1">
      <alignment horizontal="left" vertical="center" wrapText="1"/>
    </xf>
    <xf numFmtId="169" fontId="5" fillId="5" borderId="6" xfId="4" applyNumberFormat="1" applyFont="1" applyFill="1" applyBorder="1" applyAlignment="1">
      <alignment horizontal="center" vertical="center" wrapText="1"/>
    </xf>
    <xf numFmtId="0" fontId="5" fillId="2" borderId="1" xfId="3"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0" fontId="12" fillId="0" borderId="0" xfId="0" applyFont="1" applyFill="1" applyBorder="1" applyAlignment="1">
      <alignment horizontal="left" vertical="center" wrapText="1"/>
    </xf>
    <xf numFmtId="175" fontId="12" fillId="0" borderId="0" xfId="2" applyNumberFormat="1" applyFont="1" applyFill="1" applyBorder="1" applyAlignment="1">
      <alignment horizontal="center" vertical="center" wrapText="1"/>
    </xf>
    <xf numFmtId="3" fontId="12" fillId="5" borderId="0" xfId="5" applyNumberFormat="1" applyFont="1" applyFill="1" applyBorder="1" applyAlignment="1">
      <alignment horizontal="center" vertical="center" wrapText="1"/>
    </xf>
    <xf numFmtId="1" fontId="6" fillId="3" borderId="1" xfId="5" applyNumberFormat="1" applyFont="1" applyFill="1" applyBorder="1" applyAlignment="1">
      <alignment horizontal="center" vertical="center" wrapText="1"/>
    </xf>
    <xf numFmtId="175" fontId="22" fillId="9" borderId="1" xfId="2" applyNumberFormat="1" applyFont="1" applyFill="1" applyBorder="1" applyAlignment="1">
      <alignment vertical="center" wrapText="1"/>
    </xf>
    <xf numFmtId="0" fontId="23" fillId="0" borderId="0" xfId="12" applyFont="1" applyFill="1" applyAlignment="1">
      <alignment vertical="center"/>
    </xf>
    <xf numFmtId="0" fontId="24" fillId="0" borderId="0" xfId="12" applyFont="1" applyFill="1" applyAlignment="1">
      <alignment vertical="center"/>
    </xf>
    <xf numFmtId="0" fontId="23" fillId="0" borderId="0" xfId="12" applyFont="1" applyFill="1" applyBorder="1" applyAlignment="1">
      <alignment vertical="center"/>
    </xf>
    <xf numFmtId="0" fontId="24" fillId="0" borderId="0" xfId="12" applyFont="1" applyFill="1"/>
    <xf numFmtId="0" fontId="26" fillId="0" borderId="1" xfId="12" applyFont="1" applyFill="1" applyBorder="1" applyAlignment="1">
      <alignment horizontal="center" vertical="center"/>
    </xf>
    <xf numFmtId="0" fontId="26" fillId="0" borderId="1" xfId="12" applyFont="1" applyFill="1" applyBorder="1" applyAlignment="1">
      <alignment horizontal="center" vertical="center" wrapText="1"/>
    </xf>
    <xf numFmtId="0" fontId="26" fillId="4" borderId="1" xfId="12" applyFont="1" applyFill="1" applyBorder="1" applyAlignment="1">
      <alignment horizontal="center" vertical="center"/>
    </xf>
    <xf numFmtId="0" fontId="5" fillId="0" borderId="1" xfId="12" applyFont="1" applyFill="1" applyBorder="1" applyAlignment="1">
      <alignment horizontal="center" vertical="center"/>
    </xf>
    <xf numFmtId="0" fontId="29" fillId="4" borderId="6" xfId="12" applyFont="1" applyFill="1" applyBorder="1" applyAlignment="1">
      <alignment horizontal="justify" vertical="center"/>
    </xf>
    <xf numFmtId="0" fontId="29" fillId="0" borderId="6" xfId="12" applyFont="1" applyFill="1" applyBorder="1" applyAlignment="1">
      <alignment horizontal="center" vertical="center"/>
    </xf>
    <xf numFmtId="0" fontId="29" fillId="4" borderId="6" xfId="12" applyFont="1" applyFill="1" applyBorder="1" applyAlignment="1">
      <alignment horizontal="center" vertical="center"/>
    </xf>
    <xf numFmtId="0" fontId="29" fillId="4" borderId="1" xfId="12" applyFont="1" applyFill="1" applyBorder="1" applyAlignment="1">
      <alignment horizontal="justify" vertical="center"/>
    </xf>
    <xf numFmtId="0" fontId="29" fillId="0" borderId="1" xfId="12" applyFont="1" applyFill="1" applyBorder="1" applyAlignment="1">
      <alignment horizontal="justify" vertical="center"/>
    </xf>
    <xf numFmtId="0" fontId="29" fillId="0" borderId="1" xfId="12" applyFont="1" applyFill="1" applyBorder="1" applyAlignment="1">
      <alignment horizontal="center" vertical="center"/>
    </xf>
    <xf numFmtId="0" fontId="29" fillId="4" borderId="1" xfId="12" applyFont="1" applyFill="1" applyBorder="1" applyAlignment="1">
      <alignment horizontal="center" vertical="center"/>
    </xf>
    <xf numFmtId="0" fontId="26" fillId="0" borderId="0" xfId="12" applyFont="1" applyFill="1" applyAlignment="1">
      <alignment horizontal="center" vertical="center"/>
    </xf>
    <xf numFmtId="0" fontId="24" fillId="0" borderId="0" xfId="12" applyFont="1" applyFill="1" applyAlignment="1">
      <alignment horizontal="center" vertical="center"/>
    </xf>
    <xf numFmtId="0" fontId="24" fillId="0" borderId="0" xfId="12" applyFont="1" applyFill="1" applyAlignment="1">
      <alignment horizontal="justify" vertical="justify"/>
    </xf>
    <xf numFmtId="0" fontId="21" fillId="0" borderId="0" xfId="12" applyFont="1" applyFill="1"/>
    <xf numFmtId="0" fontId="26" fillId="0" borderId="0" xfId="12" applyFont="1" applyFill="1" applyAlignment="1">
      <alignment horizontal="justify" vertical="justify"/>
    </xf>
    <xf numFmtId="0" fontId="26" fillId="0" borderId="0" xfId="12" applyFont="1" applyFill="1" applyBorder="1" applyAlignment="1">
      <alignment horizontal="left" vertical="top"/>
    </xf>
    <xf numFmtId="0" fontId="30" fillId="0" borderId="0" xfId="12" applyFont="1" applyFill="1"/>
    <xf numFmtId="0" fontId="3" fillId="0" borderId="0" xfId="12"/>
    <xf numFmtId="0" fontId="3" fillId="0" borderId="1" xfId="12" applyBorder="1"/>
    <xf numFmtId="0" fontId="0" fillId="0" borderId="0" xfId="0" applyFont="1" applyFill="1" applyBorder="1"/>
    <xf numFmtId="2" fontId="4" fillId="0" borderId="0" xfId="0" applyNumberFormat="1" applyFont="1"/>
    <xf numFmtId="0" fontId="6" fillId="0" borderId="0" xfId="124" applyFont="1" applyFill="1" applyAlignment="1">
      <alignment vertical="center" wrapText="1"/>
    </xf>
    <xf numFmtId="0" fontId="0" fillId="0" borderId="0" xfId="0" applyAlignment="1">
      <alignment horizontal="right" vertical="center"/>
    </xf>
    <xf numFmtId="0" fontId="6" fillId="0" borderId="1" xfId="124" applyFont="1" applyFill="1" applyBorder="1" applyAlignment="1">
      <alignment vertical="center" wrapText="1"/>
    </xf>
    <xf numFmtId="3" fontId="5" fillId="0" borderId="1" xfId="2" applyNumberFormat="1" applyFont="1" applyFill="1" applyBorder="1" applyAlignment="1">
      <alignment vertical="center"/>
    </xf>
    <xf numFmtId="3" fontId="5" fillId="0" borderId="1" xfId="2" applyNumberFormat="1" applyFont="1" applyFill="1" applyBorder="1" applyAlignment="1">
      <alignment horizontal="center" vertical="center"/>
    </xf>
    <xf numFmtId="1" fontId="5" fillId="5" borderId="1" xfId="0" applyNumberFormat="1" applyFont="1" applyFill="1" applyBorder="1" applyAlignment="1">
      <alignment horizontal="right" vertical="center" wrapText="1"/>
    </xf>
    <xf numFmtId="0" fontId="0" fillId="0" borderId="0" xfId="0" applyFont="1" applyFill="1" applyBorder="1" applyAlignment="1">
      <alignment horizontal="center" vertical="center" wrapText="1"/>
    </xf>
    <xf numFmtId="0" fontId="29" fillId="0" borderId="1" xfId="12" applyFont="1" applyBorder="1" applyAlignment="1">
      <alignment horizontal="justify" vertical="center"/>
    </xf>
    <xf numFmtId="0" fontId="29" fillId="0" borderId="1" xfId="12" applyFont="1" applyBorder="1" applyAlignment="1">
      <alignment horizontal="left" vertical="center"/>
    </xf>
    <xf numFmtId="0" fontId="21" fillId="0" borderId="12" xfId="12" applyFont="1" applyFill="1" applyBorder="1" applyAlignment="1">
      <alignment horizontal="center" vertical="center"/>
    </xf>
    <xf numFmtId="0" fontId="31" fillId="0" borderId="0" xfId="12" applyFont="1" applyAlignment="1">
      <alignment horizontal="center"/>
    </xf>
    <xf numFmtId="0" fontId="42" fillId="0" borderId="0" xfId="0" applyFont="1" applyAlignment="1">
      <alignment vertical="center" wrapText="1"/>
    </xf>
    <xf numFmtId="0" fontId="42" fillId="0" borderId="0" xfId="0" applyFont="1" applyAlignment="1">
      <alignment horizontal="center" vertical="center" wrapText="1"/>
    </xf>
    <xf numFmtId="0" fontId="41" fillId="0" borderId="1" xfId="0" applyFont="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43" fillId="0" borderId="0" xfId="0" applyFont="1" applyAlignment="1">
      <alignment horizontal="left" vertical="center" wrapText="1"/>
    </xf>
    <xf numFmtId="0" fontId="43" fillId="0" borderId="0" xfId="0" applyFont="1" applyAlignment="1">
      <alignment horizontal="center" vertical="center" wrapText="1"/>
    </xf>
    <xf numFmtId="0" fontId="44" fillId="0" borderId="0" xfId="0" applyFont="1" applyAlignment="1">
      <alignment horizontal="center" vertical="center"/>
    </xf>
    <xf numFmtId="0" fontId="44" fillId="0" borderId="0" xfId="0" applyFont="1" applyAlignment="1">
      <alignment horizontal="center"/>
    </xf>
    <xf numFmtId="0" fontId="44" fillId="0" borderId="0" xfId="0" applyFont="1" applyAlignment="1">
      <alignment wrapText="1"/>
    </xf>
    <xf numFmtId="0" fontId="44" fillId="0" borderId="0" xfId="0" applyFont="1" applyAlignment="1">
      <alignment vertical="center"/>
    </xf>
    <xf numFmtId="0" fontId="42" fillId="0" borderId="0" xfId="0" applyFont="1" applyAlignment="1">
      <alignment horizontal="center" vertical="center"/>
    </xf>
    <xf numFmtId="0" fontId="42" fillId="0" borderId="0" xfId="0" applyFont="1" applyAlignment="1">
      <alignment horizontal="center"/>
    </xf>
    <xf numFmtId="0" fontId="42" fillId="0" borderId="0" xfId="0" applyFont="1" applyAlignment="1">
      <alignment wrapText="1"/>
    </xf>
    <xf numFmtId="0" fontId="42" fillId="0" borderId="0" xfId="0" applyFont="1"/>
    <xf numFmtId="0" fontId="42" fillId="0" borderId="0" xfId="0" applyFont="1" applyAlignment="1">
      <alignment vertical="center"/>
    </xf>
    <xf numFmtId="0" fontId="42" fillId="4" borderId="0" xfId="0" applyFont="1" applyFill="1" applyAlignment="1">
      <alignment wrapText="1"/>
    </xf>
    <xf numFmtId="0" fontId="42" fillId="0" borderId="0" xfId="0" applyFont="1" applyAlignment="1">
      <alignment vertical="center"/>
    </xf>
    <xf numFmtId="0" fontId="43" fillId="0" borderId="0" xfId="0" applyFont="1" applyAlignment="1">
      <alignment vertical="center"/>
    </xf>
    <xf numFmtId="0" fontId="41" fillId="0" borderId="0" xfId="0" applyFont="1" applyBorder="1" applyAlignment="1">
      <alignment horizontal="center" vertical="center" wrapText="1"/>
    </xf>
    <xf numFmtId="0" fontId="23"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42" fillId="0" borderId="0" xfId="0" applyFont="1" applyBorder="1" applyAlignment="1">
      <alignment horizontal="center" vertical="center" wrapText="1"/>
    </xf>
    <xf numFmtId="0" fontId="12" fillId="13" borderId="1" xfId="0" applyFont="1" applyFill="1" applyBorder="1" applyAlignment="1">
      <alignment horizontal="center" vertical="center"/>
    </xf>
    <xf numFmtId="0" fontId="12" fillId="14"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0" xfId="0" applyFont="1" applyFill="1" applyBorder="1" applyAlignment="1">
      <alignment vertical="center" wrapText="1"/>
    </xf>
    <xf numFmtId="3" fontId="12" fillId="4" borderId="0" xfId="11" applyNumberFormat="1" applyFont="1" applyFill="1" applyBorder="1" applyAlignment="1">
      <alignment horizontal="center"/>
    </xf>
    <xf numFmtId="3" fontId="12" fillId="13" borderId="1" xfId="10" applyNumberFormat="1" applyFont="1" applyFill="1" applyBorder="1" applyAlignment="1">
      <alignment horizontal="center" vertical="center" wrapText="1"/>
    </xf>
    <xf numFmtId="1" fontId="10" fillId="4" borderId="1" xfId="0" applyNumberFormat="1" applyFont="1" applyFill="1" applyBorder="1" applyAlignment="1">
      <alignment horizontal="center" vertical="center"/>
    </xf>
    <xf numFmtId="3" fontId="12" fillId="14" borderId="1" xfId="10" applyNumberFormat="1" applyFont="1" applyFill="1" applyBorder="1" applyAlignment="1">
      <alignment horizontal="center" vertical="center" wrapText="1"/>
    </xf>
    <xf numFmtId="0" fontId="12" fillId="4" borderId="0" xfId="0" applyFont="1" applyFill="1" applyBorder="1" applyAlignment="1">
      <alignment horizontal="center" vertical="center" wrapText="1"/>
    </xf>
    <xf numFmtId="0" fontId="10" fillId="4" borderId="0" xfId="0" applyFont="1" applyFill="1" applyBorder="1" applyAlignment="1">
      <alignment horizontal="center" vertical="center"/>
    </xf>
    <xf numFmtId="0" fontId="10" fillId="4" borderId="0" xfId="0" applyFont="1" applyFill="1" applyBorder="1" applyAlignment="1">
      <alignment horizontal="center" vertical="center" wrapText="1"/>
    </xf>
    <xf numFmtId="174" fontId="10" fillId="4" borderId="0" xfId="9" applyNumberFormat="1" applyFont="1" applyFill="1" applyBorder="1" applyAlignment="1">
      <alignment horizontal="center"/>
    </xf>
    <xf numFmtId="1" fontId="12" fillId="4" borderId="1" xfId="0" applyNumberFormat="1" applyFont="1" applyFill="1" applyBorder="1" applyAlignment="1">
      <alignment horizontal="center" vertical="center"/>
    </xf>
    <xf numFmtId="175" fontId="22" fillId="9" borderId="1" xfId="2" applyNumberFormat="1" applyFont="1" applyFill="1" applyBorder="1" applyAlignment="1">
      <alignment horizontal="center" wrapText="1"/>
    </xf>
    <xf numFmtId="0" fontId="25" fillId="0" borderId="0" xfId="12" applyFont="1" applyFill="1" applyBorder="1" applyAlignment="1">
      <alignment horizontal="center" vertical="center"/>
    </xf>
    <xf numFmtId="0" fontId="41" fillId="0" borderId="1" xfId="0" applyFont="1" applyBorder="1" applyAlignment="1">
      <alignment horizontal="center" vertical="center" wrapText="1"/>
    </xf>
    <xf numFmtId="0" fontId="41" fillId="0" borderId="0" xfId="0" applyFont="1" applyAlignment="1">
      <alignment vertical="center"/>
    </xf>
    <xf numFmtId="0" fontId="42" fillId="0" borderId="0" xfId="0" applyFont="1" applyAlignment="1">
      <alignment vertical="center"/>
    </xf>
    <xf numFmtId="0" fontId="41" fillId="0" borderId="1" xfId="0" applyFont="1" applyBorder="1" applyAlignment="1">
      <alignment horizontal="center" vertical="center" wrapText="1"/>
    </xf>
    <xf numFmtId="0" fontId="25" fillId="0" borderId="0" xfId="12" applyFont="1" applyFill="1" applyBorder="1" applyAlignment="1">
      <alignment horizontal="center" vertical="center"/>
    </xf>
    <xf numFmtId="3" fontId="1" fillId="0" borderId="0" xfId="0" applyNumberFormat="1" applyFont="1" applyBorder="1" applyAlignment="1">
      <alignment horizontal="center" vertical="center" wrapText="1"/>
    </xf>
    <xf numFmtId="166" fontId="1" fillId="0" borderId="0" xfId="9" applyFont="1" applyBorder="1" applyAlignment="1">
      <alignment horizontal="center" vertical="center" wrapText="1"/>
    </xf>
    <xf numFmtId="0" fontId="3" fillId="0" borderId="1" xfId="12" applyFont="1" applyBorder="1"/>
    <xf numFmtId="3" fontId="3" fillId="0" borderId="1" xfId="12" applyNumberFormat="1" applyFont="1" applyBorder="1" applyAlignment="1">
      <alignment horizontal="right"/>
    </xf>
    <xf numFmtId="0" fontId="31" fillId="0" borderId="1" xfId="12" applyFont="1" applyBorder="1"/>
    <xf numFmtId="175" fontId="22" fillId="9" borderId="1" xfId="2"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2" fillId="15" borderId="1" xfId="0" applyFont="1" applyFill="1" applyBorder="1" applyAlignment="1">
      <alignment horizontal="center" vertical="center" wrapText="1"/>
    </xf>
    <xf numFmtId="0" fontId="5" fillId="15" borderId="1" xfId="124" applyFont="1" applyFill="1" applyBorder="1" applyAlignment="1">
      <alignment horizontal="center" vertical="center" wrapText="1"/>
    </xf>
    <xf numFmtId="175" fontId="12" fillId="15" borderId="1" xfId="2" applyNumberFormat="1" applyFont="1" applyFill="1" applyBorder="1" applyAlignment="1">
      <alignment horizontal="center" wrapText="1"/>
    </xf>
    <xf numFmtId="175" fontId="12" fillId="15" borderId="1" xfId="2" applyNumberFormat="1" applyFont="1" applyFill="1" applyBorder="1" applyAlignment="1">
      <alignment horizontal="center" vertical="center" wrapText="1"/>
    </xf>
    <xf numFmtId="1" fontId="39" fillId="15" borderId="19" xfId="10" applyNumberFormat="1" applyFont="1" applyFill="1" applyBorder="1" applyAlignment="1">
      <alignment horizontal="center" vertical="center"/>
    </xf>
    <xf numFmtId="0" fontId="12" fillId="4" borderId="1" xfId="0" applyFont="1" applyFill="1" applyBorder="1" applyAlignment="1">
      <alignment horizontal="justify" vertical="top"/>
    </xf>
    <xf numFmtId="185" fontId="10" fillId="4" borderId="1" xfId="0" applyNumberFormat="1" applyFont="1" applyFill="1" applyBorder="1" applyAlignment="1">
      <alignment horizontal="center" vertical="center"/>
    </xf>
    <xf numFmtId="0" fontId="12" fillId="12" borderId="1" xfId="0" applyFont="1" applyFill="1" applyBorder="1" applyAlignment="1">
      <alignment horizontal="center" vertical="center" wrapText="1"/>
    </xf>
    <xf numFmtId="0" fontId="5" fillId="12" borderId="1" xfId="5" applyFont="1" applyFill="1" applyBorder="1" applyAlignment="1">
      <alignment horizontal="center" vertical="center" wrapText="1"/>
    </xf>
    <xf numFmtId="175" fontId="12" fillId="12" borderId="1" xfId="2" applyNumberFormat="1" applyFont="1" applyFill="1" applyBorder="1" applyAlignment="1">
      <alignment horizontal="center" vertical="center" wrapText="1"/>
    </xf>
    <xf numFmtId="1" fontId="39" fillId="12" borderId="19" xfId="10" applyNumberFormat="1" applyFont="1" applyFill="1" applyBorder="1" applyAlignment="1">
      <alignment horizontal="center" vertical="center"/>
    </xf>
    <xf numFmtId="166" fontId="45" fillId="0" borderId="0" xfId="9" applyFont="1"/>
    <xf numFmtId="166" fontId="24" fillId="0" borderId="0" xfId="9" applyFont="1" applyFill="1"/>
    <xf numFmtId="44" fontId="24" fillId="0" borderId="0" xfId="12" applyNumberFormat="1" applyFont="1" applyFill="1"/>
    <xf numFmtId="0" fontId="29" fillId="16" borderId="1" xfId="12" applyFont="1" applyFill="1" applyBorder="1" applyAlignment="1">
      <alignment horizontal="center" vertical="center"/>
    </xf>
    <xf numFmtId="0" fontId="29" fillId="16" borderId="1" xfId="12" applyFont="1" applyFill="1" applyBorder="1" applyAlignment="1">
      <alignment horizontal="justify" vertical="center" wrapText="1"/>
    </xf>
    <xf numFmtId="0" fontId="3" fillId="12" borderId="0" xfId="12" applyFont="1" applyFill="1" applyBorder="1" applyAlignment="1">
      <alignment horizontal="center"/>
    </xf>
    <xf numFmtId="0" fontId="31" fillId="0" borderId="1" xfId="12" applyFont="1" applyFill="1" applyBorder="1" applyAlignment="1"/>
    <xf numFmtId="0" fontId="31" fillId="0" borderId="1" xfId="12" applyFont="1" applyFill="1" applyBorder="1" applyAlignment="1">
      <alignment horizontal="center"/>
    </xf>
    <xf numFmtId="0" fontId="31" fillId="0" borderId="1" xfId="12" applyFont="1" applyBorder="1" applyAlignment="1">
      <alignment horizontal="center"/>
    </xf>
    <xf numFmtId="3" fontId="31" fillId="0" borderId="1" xfId="12" applyNumberFormat="1" applyFont="1" applyBorder="1" applyAlignment="1">
      <alignment horizontal="center"/>
    </xf>
    <xf numFmtId="0" fontId="41" fillId="0" borderId="1" xfId="0" applyFont="1" applyBorder="1" applyAlignment="1">
      <alignment horizontal="center" vertical="center"/>
    </xf>
    <xf numFmtId="0" fontId="42" fillId="0" borderId="0" xfId="0" applyFont="1" applyAlignment="1">
      <alignment horizontal="justify" vertical="center"/>
    </xf>
    <xf numFmtId="0" fontId="41" fillId="0" borderId="1" xfId="0" applyFont="1" applyBorder="1" applyAlignment="1">
      <alignment horizontal="center" vertical="top" wrapText="1"/>
    </xf>
    <xf numFmtId="0" fontId="12" fillId="0" borderId="1" xfId="0" applyFont="1" applyFill="1" applyBorder="1" applyAlignment="1">
      <alignment horizontal="justify" vertical="top" wrapText="1"/>
    </xf>
    <xf numFmtId="0" fontId="42" fillId="0" borderId="3" xfId="0" applyFont="1" applyBorder="1" applyAlignment="1">
      <alignment vertical="center" wrapText="1"/>
    </xf>
    <xf numFmtId="0" fontId="42" fillId="0" borderId="4" xfId="0" applyFont="1" applyBorder="1" applyAlignment="1">
      <alignment vertical="center" wrapText="1"/>
    </xf>
    <xf numFmtId="0" fontId="42" fillId="0" borderId="2" xfId="0" applyFont="1" applyBorder="1" applyAlignment="1">
      <alignment vertical="center" wrapText="1"/>
    </xf>
    <xf numFmtId="0" fontId="42" fillId="0" borderId="0" xfId="0" applyFont="1" applyAlignment="1">
      <alignment horizontal="left" vertical="center" wrapText="1"/>
    </xf>
    <xf numFmtId="0" fontId="23" fillId="4" borderId="1" xfId="0" applyFont="1" applyFill="1" applyBorder="1" applyAlignment="1">
      <alignment vertical="center" wrapText="1"/>
    </xf>
    <xf numFmtId="0" fontId="41" fillId="0" borderId="1" xfId="0" applyFont="1" applyBorder="1" applyAlignment="1">
      <alignment horizontal="center" vertical="center" wrapText="1"/>
    </xf>
    <xf numFmtId="0" fontId="26" fillId="11" borderId="1" xfId="12" applyFont="1" applyFill="1" applyBorder="1" applyAlignment="1">
      <alignment horizontal="center" vertical="center"/>
    </xf>
    <xf numFmtId="0" fontId="27" fillId="0" borderId="3" xfId="12" applyFont="1" applyFill="1" applyBorder="1" applyAlignment="1">
      <alignment horizontal="center" vertical="center" wrapText="1"/>
    </xf>
    <xf numFmtId="0" fontId="27" fillId="0" borderId="2" xfId="12" applyFont="1" applyFill="1" applyBorder="1" applyAlignment="1">
      <alignment horizontal="center" vertical="center" wrapText="1"/>
    </xf>
    <xf numFmtId="0" fontId="26" fillId="16" borderId="1" xfId="12" applyFont="1" applyFill="1" applyBorder="1" applyAlignment="1">
      <alignment horizontal="center" vertical="center"/>
    </xf>
    <xf numFmtId="0" fontId="28" fillId="10" borderId="1" xfId="12" applyFont="1" applyFill="1" applyBorder="1" applyAlignment="1">
      <alignment horizontal="center" vertical="center" wrapText="1"/>
    </xf>
    <xf numFmtId="0" fontId="26" fillId="0" borderId="1" xfId="12" applyFont="1" applyFill="1" applyBorder="1" applyAlignment="1">
      <alignment horizontal="center" vertical="justify"/>
    </xf>
    <xf numFmtId="0" fontId="23" fillId="0" borderId="9" xfId="12" applyFont="1" applyFill="1" applyBorder="1" applyAlignment="1">
      <alignment horizontal="center" vertical="center"/>
    </xf>
    <xf numFmtId="0" fontId="21" fillId="0" borderId="12" xfId="12" applyFont="1" applyFill="1" applyBorder="1" applyAlignment="1">
      <alignment horizontal="center" vertical="center"/>
    </xf>
    <xf numFmtId="0" fontId="21" fillId="0" borderId="7" xfId="12" applyFont="1" applyFill="1" applyBorder="1" applyAlignment="1">
      <alignment horizontal="center" vertical="center"/>
    </xf>
    <xf numFmtId="0" fontId="21" fillId="0" borderId="6" xfId="12" applyFont="1" applyFill="1" applyBorder="1" applyAlignment="1">
      <alignment horizontal="center" vertical="center"/>
    </xf>
    <xf numFmtId="0" fontId="26" fillId="0" borderId="12" xfId="12" applyFont="1" applyFill="1" applyBorder="1" applyAlignment="1">
      <alignment horizontal="center" vertical="center"/>
    </xf>
    <xf numFmtId="0" fontId="26" fillId="0" borderId="6" xfId="12" applyFont="1" applyFill="1" applyBorder="1" applyAlignment="1">
      <alignment horizontal="center" vertical="center"/>
    </xf>
    <xf numFmtId="0" fontId="31" fillId="12" borderId="3" xfId="12" applyFont="1" applyFill="1" applyBorder="1" applyAlignment="1">
      <alignment horizontal="center" vertical="top"/>
    </xf>
    <xf numFmtId="0" fontId="31" fillId="12" borderId="4" xfId="12" applyFont="1" applyFill="1" applyBorder="1" applyAlignment="1">
      <alignment horizontal="center" vertical="top"/>
    </xf>
    <xf numFmtId="0" fontId="31" fillId="12" borderId="2" xfId="12" applyFont="1" applyFill="1" applyBorder="1" applyAlignment="1">
      <alignment horizontal="center" vertical="top"/>
    </xf>
    <xf numFmtId="0" fontId="31" fillId="12" borderId="20" xfId="12" applyFont="1" applyFill="1" applyBorder="1" applyAlignment="1">
      <alignment horizontal="center"/>
    </xf>
    <xf numFmtId="0" fontId="31" fillId="12" borderId="11" xfId="12" applyFont="1" applyFill="1" applyBorder="1" applyAlignment="1">
      <alignment horizontal="center"/>
    </xf>
    <xf numFmtId="0" fontId="31" fillId="12" borderId="21" xfId="12" applyFont="1" applyFill="1" applyBorder="1" applyAlignment="1">
      <alignment horizontal="center" vertical="center"/>
    </xf>
    <xf numFmtId="0" fontId="31" fillId="12" borderId="22" xfId="12" applyFont="1" applyFill="1" applyBorder="1" applyAlignment="1">
      <alignment horizontal="center" vertical="center"/>
    </xf>
    <xf numFmtId="0" fontId="25" fillId="0" borderId="0" xfId="12" applyFont="1" applyFill="1" applyBorder="1" applyAlignment="1">
      <alignment horizontal="center" vertical="center"/>
    </xf>
    <xf numFmtId="0" fontId="31" fillId="12" borderId="16" xfId="12" applyFont="1" applyFill="1" applyBorder="1" applyAlignment="1">
      <alignment horizontal="center"/>
    </xf>
    <xf numFmtId="0" fontId="31" fillId="12" borderId="17" xfId="12" applyFont="1" applyFill="1" applyBorder="1" applyAlignment="1">
      <alignment horizontal="center"/>
    </xf>
    <xf numFmtId="0" fontId="31" fillId="12" borderId="15" xfId="12" applyFont="1" applyFill="1" applyBorder="1" applyAlignment="1">
      <alignment horizontal="center"/>
    </xf>
    <xf numFmtId="0" fontId="31" fillId="0" borderId="1" xfId="12" applyFont="1" applyBorder="1" applyAlignment="1">
      <alignment horizontal="left"/>
    </xf>
    <xf numFmtId="0" fontId="20" fillId="0" borderId="0" xfId="1" applyNumberFormat="1" applyFont="1" applyFill="1" applyBorder="1" applyAlignment="1" applyProtection="1">
      <alignment horizontal="center" vertical="center" wrapText="1"/>
    </xf>
    <xf numFmtId="0" fontId="23" fillId="0" borderId="1" xfId="12" applyFont="1" applyFill="1" applyBorder="1" applyAlignment="1">
      <alignment horizontal="center" vertical="center"/>
    </xf>
    <xf numFmtId="0" fontId="12" fillId="15" borderId="1" xfId="0" applyFont="1" applyFill="1" applyBorder="1" applyAlignment="1">
      <alignment horizontal="center" vertical="center" wrapText="1"/>
    </xf>
    <xf numFmtId="0" fontId="38" fillId="15" borderId="16" xfId="10" applyFont="1" applyFill="1" applyBorder="1" applyAlignment="1">
      <alignment horizontal="center"/>
    </xf>
    <xf numFmtId="0" fontId="38" fillId="15" borderId="18" xfId="10" applyFont="1" applyFill="1" applyBorder="1" applyAlignment="1">
      <alignment horizontal="center"/>
    </xf>
    <xf numFmtId="0" fontId="25" fillId="0" borderId="1" xfId="12" applyFont="1" applyFill="1" applyBorder="1" applyAlignment="1">
      <alignment horizontal="center" vertical="center"/>
    </xf>
    <xf numFmtId="0" fontId="25" fillId="12" borderId="1" xfId="12" applyFont="1" applyFill="1" applyBorder="1" applyAlignment="1">
      <alignment horizontal="center" vertical="center"/>
    </xf>
    <xf numFmtId="0" fontId="25" fillId="15" borderId="1" xfId="12" applyFont="1" applyFill="1" applyBorder="1" applyAlignment="1">
      <alignment horizontal="center" vertical="center"/>
    </xf>
    <xf numFmtId="0" fontId="38" fillId="12" borderId="16" xfId="10" applyFont="1" applyFill="1" applyBorder="1" applyAlignment="1">
      <alignment horizontal="center"/>
    </xf>
    <xf numFmtId="0" fontId="38" fillId="12" borderId="18" xfId="10" applyFont="1" applyFill="1" applyBorder="1" applyAlignment="1">
      <alignment horizontal="center"/>
    </xf>
    <xf numFmtId="0" fontId="12" fillId="1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0" fillId="6" borderId="1" xfId="0" applyFont="1" applyFill="1" applyBorder="1" applyAlignment="1">
      <alignment horizontal="center" vertical="center"/>
    </xf>
    <xf numFmtId="0" fontId="19" fillId="7" borderId="3" xfId="5" applyFont="1" applyFill="1" applyBorder="1" applyAlignment="1">
      <alignment horizontal="center" vertical="center" wrapText="1"/>
    </xf>
    <xf numFmtId="0" fontId="19" fillId="7" borderId="4" xfId="5" applyFont="1" applyFill="1" applyBorder="1" applyAlignment="1">
      <alignment horizontal="center" vertical="center" wrapText="1"/>
    </xf>
    <xf numFmtId="0" fontId="12" fillId="5" borderId="1" xfId="0" applyFont="1" applyFill="1" applyBorder="1" applyAlignment="1">
      <alignment horizontal="center" vertical="center" wrapText="1"/>
    </xf>
    <xf numFmtId="0" fontId="1" fillId="4" borderId="1" xfId="0" applyFont="1" applyFill="1" applyBorder="1" applyAlignment="1">
      <alignment horizontal="justify" vertical="center" wrapText="1"/>
    </xf>
    <xf numFmtId="0" fontId="1" fillId="4" borderId="1" xfId="0" applyFont="1" applyFill="1" applyBorder="1" applyAlignment="1">
      <alignment horizontal="justify" vertical="center"/>
    </xf>
    <xf numFmtId="0" fontId="1" fillId="4" borderId="6" xfId="0" applyFont="1" applyFill="1" applyBorder="1" applyAlignment="1">
      <alignment horizontal="justify" vertical="center" wrapText="1"/>
    </xf>
    <xf numFmtId="0" fontId="1" fillId="4" borderId="6" xfId="0" applyFont="1" applyFill="1" applyBorder="1" applyAlignment="1">
      <alignment horizontal="justify" vertical="center"/>
    </xf>
    <xf numFmtId="0" fontId="2" fillId="4" borderId="3" xfId="0" applyFont="1" applyFill="1" applyBorder="1" applyAlignment="1">
      <alignment horizontal="justify" vertical="center" wrapText="1"/>
    </xf>
    <xf numFmtId="0" fontId="1" fillId="4" borderId="4" xfId="0" applyFont="1" applyFill="1" applyBorder="1" applyAlignment="1">
      <alignment horizontal="justify" vertical="center" wrapText="1"/>
    </xf>
    <xf numFmtId="0" fontId="1" fillId="4" borderId="2" xfId="0" applyFont="1" applyFill="1" applyBorder="1" applyAlignment="1">
      <alignment horizontal="justify" vertical="center" wrapText="1"/>
    </xf>
    <xf numFmtId="0" fontId="14" fillId="0" borderId="0" xfId="1" applyNumberFormat="1" applyFont="1" applyFill="1" applyBorder="1" applyAlignment="1" applyProtection="1">
      <alignment horizont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0"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2" fillId="5" borderId="9"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 xfId="0" applyFont="1" applyFill="1" applyBorder="1" applyAlignment="1">
      <alignment horizontal="justify" vertical="top" wrapText="1"/>
    </xf>
    <xf numFmtId="0" fontId="1" fillId="4" borderId="3" xfId="0" applyFont="1" applyFill="1" applyBorder="1" applyAlignment="1">
      <alignment horizontal="justify"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12" fillId="5" borderId="3"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5" fillId="5" borderId="1" xfId="0" applyFont="1" applyFill="1" applyBorder="1" applyAlignment="1">
      <alignment horizontal="center" vertical="center" wrapText="1"/>
    </xf>
    <xf numFmtId="9"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5"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2" fillId="5" borderId="4"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3" fontId="5" fillId="0" borderId="3" xfId="2" applyNumberFormat="1" applyFont="1" applyFill="1" applyBorder="1" applyAlignment="1">
      <alignment horizontal="center" vertical="center"/>
    </xf>
    <xf numFmtId="3" fontId="5" fillId="0" borderId="4" xfId="2" applyNumberFormat="1" applyFont="1" applyFill="1" applyBorder="1" applyAlignment="1">
      <alignment horizontal="center" vertical="center"/>
    </xf>
    <xf numFmtId="3" fontId="5" fillId="0" borderId="2" xfId="2" applyNumberFormat="1" applyFont="1" applyFill="1" applyBorder="1" applyAlignment="1">
      <alignment horizontal="center" vertical="center"/>
    </xf>
    <xf numFmtId="169" fontId="5" fillId="5" borderId="1" xfId="4"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6" xfId="0" applyFont="1" applyFill="1" applyBorder="1" applyAlignment="1">
      <alignment horizontal="center" vertical="center" wrapText="1"/>
    </xf>
    <xf numFmtId="3" fontId="5" fillId="0" borderId="12" xfId="2" applyNumberFormat="1" applyFont="1" applyFill="1" applyBorder="1" applyAlignment="1">
      <alignment horizontal="center" vertical="center"/>
    </xf>
    <xf numFmtId="3" fontId="5" fillId="0" borderId="7" xfId="2" applyNumberFormat="1" applyFont="1" applyFill="1" applyBorder="1" applyAlignment="1">
      <alignment horizontal="center" vertical="center"/>
    </xf>
    <xf numFmtId="3" fontId="5" fillId="0" borderId="6" xfId="2"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 xfId="0" applyFont="1" applyFill="1" applyBorder="1" applyAlignment="1">
      <alignment horizontal="left" vertical="center" wrapText="1"/>
    </xf>
    <xf numFmtId="169" fontId="5" fillId="5" borderId="6" xfId="4" applyNumberFormat="1" applyFont="1" applyFill="1" applyBorder="1" applyAlignment="1">
      <alignment horizontal="center" vertical="center" wrapText="1"/>
    </xf>
    <xf numFmtId="0" fontId="5" fillId="2" borderId="1" xfId="3"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13" fillId="0" borderId="0" xfId="1" applyNumberFormat="1" applyFont="1" applyFill="1" applyBorder="1" applyAlignment="1" applyProtection="1">
      <alignment horizontal="center" vertical="center" wrapText="1"/>
    </xf>
    <xf numFmtId="0" fontId="13" fillId="0" borderId="11" xfId="1" applyNumberFormat="1" applyFont="1" applyFill="1" applyBorder="1" applyAlignment="1" applyProtection="1">
      <alignment horizontal="center" vertical="center" wrapText="1"/>
    </xf>
    <xf numFmtId="0" fontId="6" fillId="4" borderId="1" xfId="0" applyFont="1" applyFill="1" applyBorder="1" applyAlignment="1">
      <alignment horizontal="justify" vertical="center" wrapText="1"/>
    </xf>
    <xf numFmtId="1" fontId="5" fillId="4" borderId="7"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0" fontId="7" fillId="0" borderId="1" xfId="0" applyFont="1" applyFill="1" applyBorder="1" applyAlignment="1">
      <alignment horizontal="justify" vertical="center"/>
    </xf>
    <xf numFmtId="0" fontId="14" fillId="0" borderId="0" xfId="1" applyNumberFormat="1" applyFont="1" applyFill="1" applyBorder="1" applyAlignment="1" applyProtection="1">
      <alignment horizontal="center" vertical="center" wrapText="1"/>
    </xf>
    <xf numFmtId="0" fontId="5" fillId="5" borderId="8" xfId="3" applyFont="1" applyFill="1" applyBorder="1" applyAlignment="1">
      <alignment horizontal="center" vertical="center" wrapText="1"/>
    </xf>
    <xf numFmtId="0" fontId="5" fillId="5" borderId="13" xfId="3" applyFont="1" applyFill="1" applyBorder="1" applyAlignment="1">
      <alignment horizontal="center" vertical="center" wrapText="1"/>
    </xf>
    <xf numFmtId="0" fontId="5" fillId="5" borderId="10" xfId="3" applyFont="1" applyFill="1" applyBorder="1" applyAlignment="1">
      <alignment horizontal="center" vertical="center" wrapText="1"/>
    </xf>
    <xf numFmtId="0" fontId="5" fillId="5" borderId="14" xfId="3" applyFont="1" applyFill="1" applyBorder="1" applyAlignment="1">
      <alignment horizontal="center" vertical="center" wrapText="1"/>
    </xf>
    <xf numFmtId="0" fontId="5" fillId="5" borderId="12" xfId="3" applyFont="1" applyFill="1" applyBorder="1" applyAlignment="1">
      <alignment horizontal="center" vertical="center" wrapText="1"/>
    </xf>
    <xf numFmtId="0" fontId="5" fillId="5" borderId="6" xfId="3" applyFont="1" applyFill="1" applyBorder="1" applyAlignment="1">
      <alignment horizontal="center" vertical="center" wrapText="1"/>
    </xf>
    <xf numFmtId="0" fontId="0" fillId="0" borderId="12"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6" fillId="4" borderId="3" xfId="0" applyFont="1" applyFill="1" applyBorder="1" applyAlignment="1">
      <alignment horizontal="left" vertical="center" wrapText="1"/>
    </xf>
    <xf numFmtId="0" fontId="6" fillId="4" borderId="2" xfId="0" applyFont="1" applyFill="1" applyBorder="1" applyAlignment="1">
      <alignment horizontal="left" vertical="center" wrapText="1"/>
    </xf>
    <xf numFmtId="0" fontId="10" fillId="0" borderId="1" xfId="8" applyFont="1" applyFill="1" applyBorder="1" applyAlignment="1">
      <alignment horizontal="justify" vertical="top" wrapText="1"/>
    </xf>
    <xf numFmtId="0" fontId="12" fillId="5" borderId="3"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1" fontId="5" fillId="4" borderId="12" xfId="2" applyNumberFormat="1" applyFont="1" applyFill="1" applyBorder="1" applyAlignment="1">
      <alignment horizontal="center" vertical="center" wrapText="1"/>
    </xf>
    <xf numFmtId="0" fontId="6" fillId="0" borderId="3" xfId="0" applyFont="1" applyFill="1" applyBorder="1" applyAlignment="1">
      <alignment horizontal="justify" vertical="center" wrapText="1"/>
    </xf>
    <xf numFmtId="0" fontId="6" fillId="0" borderId="2" xfId="0" applyFont="1" applyFill="1" applyBorder="1" applyAlignment="1">
      <alignment horizontal="justify" vertical="center" wrapText="1"/>
    </xf>
    <xf numFmtId="0" fontId="12" fillId="2" borderId="1" xfId="5" applyFont="1" applyFill="1" applyBorder="1" applyAlignment="1">
      <alignment horizontal="center" vertical="center" wrapText="1"/>
    </xf>
    <xf numFmtId="0" fontId="2" fillId="0" borderId="1" xfId="0" applyFont="1" applyBorder="1" applyAlignment="1">
      <alignment horizontal="left" vertical="center"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xf>
    <xf numFmtId="0" fontId="1" fillId="0" borderId="6" xfId="0" applyFont="1" applyBorder="1" applyAlignment="1">
      <alignment horizontal="justify" vertical="center" wrapText="1"/>
    </xf>
    <xf numFmtId="0" fontId="1" fillId="0" borderId="6" xfId="0" applyFont="1" applyBorder="1" applyAlignment="1">
      <alignment horizontal="justify"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0" fontId="12" fillId="2" borderId="3" xfId="5" applyFont="1" applyFill="1" applyBorder="1" applyAlignment="1">
      <alignment horizontal="center" vertical="center" wrapText="1"/>
    </xf>
    <xf numFmtId="0" fontId="12" fillId="2" borderId="4" xfId="5" applyFont="1" applyFill="1" applyBorder="1" applyAlignment="1">
      <alignment horizontal="center" vertical="center" wrapText="1"/>
    </xf>
    <xf numFmtId="0" fontId="12" fillId="0" borderId="0" xfId="1" applyNumberFormat="1" applyFont="1" applyFill="1" applyBorder="1" applyAlignment="1" applyProtection="1">
      <alignment horizontal="center" vertical="center" wrapText="1"/>
    </xf>
    <xf numFmtId="0" fontId="10" fillId="3" borderId="1" xfId="5" applyFont="1" applyFill="1" applyBorder="1" applyAlignment="1">
      <alignment horizontal="justify" vertical="center" wrapText="1"/>
    </xf>
    <xf numFmtId="0" fontId="12" fillId="3" borderId="1" xfId="5" applyFont="1" applyFill="1" applyBorder="1" applyAlignment="1">
      <alignment horizontal="justify" vertical="center" wrapText="1"/>
    </xf>
    <xf numFmtId="0" fontId="12" fillId="5" borderId="1" xfId="5" applyFont="1" applyFill="1" applyBorder="1" applyAlignment="1">
      <alignment horizontal="center" vertical="center" wrapText="1"/>
    </xf>
    <xf numFmtId="0" fontId="12" fillId="5" borderId="8" xfId="5" applyFont="1" applyFill="1" applyBorder="1" applyAlignment="1">
      <alignment horizontal="center" vertical="center" wrapText="1"/>
    </xf>
    <xf numFmtId="0" fontId="12" fillId="5" borderId="9" xfId="5" applyFont="1" applyFill="1" applyBorder="1" applyAlignment="1">
      <alignment horizontal="center" vertical="center" wrapText="1"/>
    </xf>
    <xf numFmtId="0" fontId="12" fillId="5" borderId="13" xfId="5" applyFont="1" applyFill="1" applyBorder="1" applyAlignment="1">
      <alignment horizontal="center" vertical="center" wrapText="1"/>
    </xf>
    <xf numFmtId="0" fontId="12" fillId="5" borderId="10" xfId="5" applyFont="1" applyFill="1" applyBorder="1" applyAlignment="1">
      <alignment horizontal="center" vertical="center" wrapText="1"/>
    </xf>
    <xf numFmtId="0" fontId="12" fillId="5" borderId="11" xfId="5" applyFont="1" applyFill="1" applyBorder="1" applyAlignment="1">
      <alignment horizontal="center" vertical="center" wrapText="1"/>
    </xf>
    <xf numFmtId="0" fontId="12" fillId="5" borderId="14" xfId="5" applyFont="1" applyFill="1" applyBorder="1" applyAlignment="1">
      <alignment horizontal="center" vertical="center" wrapText="1"/>
    </xf>
    <xf numFmtId="172" fontId="12" fillId="5" borderId="12" xfId="6" applyNumberFormat="1" applyFont="1" applyFill="1" applyBorder="1" applyAlignment="1">
      <alignment horizontal="center" vertical="center" wrapText="1"/>
    </xf>
    <xf numFmtId="172" fontId="12" fillId="5" borderId="6" xfId="6" applyNumberFormat="1" applyFont="1" applyFill="1" applyBorder="1" applyAlignment="1">
      <alignment horizontal="center" vertical="center" wrapText="1"/>
    </xf>
    <xf numFmtId="0" fontId="10" fillId="3" borderId="3" xfId="5" applyFont="1" applyFill="1" applyBorder="1" applyAlignment="1">
      <alignment horizontal="justify" vertical="center" wrapText="1"/>
    </xf>
    <xf numFmtId="0" fontId="10" fillId="3" borderId="4" xfId="5" applyFont="1" applyFill="1" applyBorder="1" applyAlignment="1">
      <alignment horizontal="justify" vertical="center" wrapText="1"/>
    </xf>
    <xf numFmtId="0" fontId="10" fillId="3" borderId="2" xfId="5" applyFont="1" applyFill="1" applyBorder="1" applyAlignment="1">
      <alignment horizontal="justify" vertical="center" wrapText="1"/>
    </xf>
    <xf numFmtId="0" fontId="10" fillId="0" borderId="1" xfId="5" applyFont="1" applyFill="1" applyBorder="1" applyAlignment="1">
      <alignment horizontal="justify" vertical="center" wrapText="1"/>
    </xf>
    <xf numFmtId="0" fontId="10" fillId="3" borderId="3" xfId="5" applyFont="1" applyFill="1" applyBorder="1" applyAlignment="1">
      <alignment horizontal="left" vertical="center" wrapText="1"/>
    </xf>
    <xf numFmtId="0" fontId="10" fillId="3" borderId="4" xfId="5" applyFont="1" applyFill="1" applyBorder="1" applyAlignment="1">
      <alignment horizontal="left" vertical="center" wrapText="1"/>
    </xf>
    <xf numFmtId="0" fontId="10" fillId="3" borderId="2" xfId="5" applyFont="1" applyFill="1" applyBorder="1" applyAlignment="1">
      <alignment horizontal="left" vertical="center" wrapText="1"/>
    </xf>
    <xf numFmtId="0" fontId="12" fillId="0" borderId="1" xfId="5" applyFont="1" applyFill="1" applyBorder="1" applyAlignment="1">
      <alignment horizontal="center" vertical="center" wrapText="1"/>
    </xf>
    <xf numFmtId="0" fontId="12" fillId="5" borderId="3" xfId="5" applyFont="1" applyFill="1" applyBorder="1" applyAlignment="1">
      <alignment horizontal="center" vertical="center" wrapText="1"/>
    </xf>
    <xf numFmtId="0" fontId="12" fillId="5" borderId="4" xfId="5" applyFont="1" applyFill="1" applyBorder="1" applyAlignment="1">
      <alignment horizontal="center" vertical="center" wrapText="1"/>
    </xf>
    <xf numFmtId="0" fontId="12" fillId="5" borderId="2" xfId="5" applyFont="1" applyFill="1" applyBorder="1" applyAlignment="1">
      <alignment horizontal="center" vertical="center" wrapText="1"/>
    </xf>
    <xf numFmtId="9" fontId="6" fillId="0" borderId="3" xfId="0" applyNumberFormat="1" applyFont="1" applyFill="1" applyBorder="1" applyAlignment="1">
      <alignment horizontal="left" vertical="center" wrapText="1"/>
    </xf>
    <xf numFmtId="9" fontId="6" fillId="0" borderId="2" xfId="0" applyNumberFormat="1" applyFont="1" applyFill="1" applyBorder="1" applyAlignment="1">
      <alignment horizontal="left" vertical="center" wrapText="1"/>
    </xf>
    <xf numFmtId="0" fontId="12" fillId="5" borderId="8" xfId="5" applyFont="1" applyFill="1" applyBorder="1" applyAlignment="1">
      <alignment horizontal="left" vertical="center" wrapText="1"/>
    </xf>
    <xf numFmtId="0" fontId="12" fillId="5" borderId="9" xfId="5" applyFont="1" applyFill="1" applyBorder="1" applyAlignment="1">
      <alignment horizontal="left" vertical="center" wrapText="1"/>
    </xf>
    <xf numFmtId="0" fontId="5" fillId="4" borderId="1" xfId="0" applyFont="1" applyFill="1" applyBorder="1" applyAlignment="1">
      <alignment horizontal="left" vertical="center" wrapText="1"/>
    </xf>
    <xf numFmtId="0" fontId="12" fillId="0" borderId="1" xfId="5" applyFont="1" applyFill="1" applyBorder="1" applyAlignment="1">
      <alignment horizontal="justify" vertical="center" wrapText="1"/>
    </xf>
    <xf numFmtId="169" fontId="5" fillId="5" borderId="5" xfId="4" applyNumberFormat="1" applyFont="1" applyFill="1" applyBorder="1" applyAlignment="1">
      <alignment horizontal="center" vertical="center" wrapText="1"/>
    </xf>
    <xf numFmtId="169" fontId="5" fillId="5" borderId="0" xfId="4" applyNumberFormat="1" applyFont="1" applyFill="1" applyBorder="1" applyAlignment="1">
      <alignment horizontal="center" vertical="center" wrapText="1"/>
    </xf>
    <xf numFmtId="169" fontId="5" fillId="5" borderId="7" xfId="4" applyNumberFormat="1" applyFont="1" applyFill="1" applyBorder="1" applyAlignment="1">
      <alignment horizontal="center" vertical="center" wrapText="1"/>
    </xf>
    <xf numFmtId="0" fontId="10" fillId="4" borderId="3" xfId="5" applyFont="1" applyFill="1" applyBorder="1" applyAlignment="1">
      <alignment horizontal="left" vertical="center" wrapText="1"/>
    </xf>
    <xf numFmtId="0" fontId="10" fillId="4" borderId="4" xfId="5" applyFont="1" applyFill="1" applyBorder="1" applyAlignment="1">
      <alignment horizontal="left" vertical="center" wrapText="1"/>
    </xf>
    <xf numFmtId="0" fontId="10" fillId="4" borderId="2" xfId="5" applyFont="1" applyFill="1" applyBorder="1" applyAlignment="1">
      <alignment horizontal="left" vertical="center" wrapText="1"/>
    </xf>
    <xf numFmtId="0" fontId="10" fillId="8" borderId="1" xfId="0" applyFont="1" applyFill="1" applyBorder="1" applyAlignment="1">
      <alignment horizontal="center" vertical="center"/>
    </xf>
    <xf numFmtId="0" fontId="6" fillId="3" borderId="0" xfId="5" applyFont="1" applyFill="1" applyBorder="1" applyAlignment="1">
      <alignment horizontal="center" vertical="center" wrapText="1"/>
    </xf>
    <xf numFmtId="0" fontId="10" fillId="6" borderId="1" xfId="0" applyFont="1" applyFill="1" applyBorder="1" applyAlignment="1">
      <alignment horizontal="center"/>
    </xf>
    <xf numFmtId="0" fontId="1" fillId="0" borderId="12" xfId="0" applyFont="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0" fontId="1" fillId="0" borderId="12"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0" fillId="0" borderId="1" xfId="0" applyFont="1" applyFill="1" applyBorder="1" applyAlignment="1">
      <alignment horizontal="left" vertical="center" wrapText="1"/>
    </xf>
    <xf numFmtId="0" fontId="15" fillId="0" borderId="1" xfId="0" applyFont="1" applyFill="1" applyBorder="1" applyAlignment="1">
      <alignment horizontal="justify" vertical="center" wrapText="1"/>
    </xf>
    <xf numFmtId="0" fontId="15" fillId="0" borderId="3" xfId="0" applyFont="1" applyFill="1" applyBorder="1" applyAlignment="1">
      <alignment horizontal="center" vertical="center" wrapText="1"/>
    </xf>
    <xf numFmtId="0" fontId="15" fillId="0" borderId="2" xfId="0" applyFont="1" applyFill="1" applyBorder="1" applyAlignment="1">
      <alignment horizontal="center" vertical="center" wrapText="1"/>
    </xf>
    <xf numFmtId="3" fontId="12" fillId="4" borderId="12" xfId="2" applyNumberFormat="1" applyFont="1" applyFill="1" applyBorder="1" applyAlignment="1">
      <alignment horizontal="center" vertical="center"/>
    </xf>
    <xf numFmtId="3" fontId="12" fillId="4" borderId="7" xfId="2" applyNumberFormat="1" applyFont="1" applyFill="1" applyBorder="1" applyAlignment="1">
      <alignment horizontal="center" vertical="center"/>
    </xf>
    <xf numFmtId="3" fontId="12" fillId="4" borderId="6" xfId="2" applyNumberFormat="1" applyFont="1" applyFill="1" applyBorder="1" applyAlignment="1">
      <alignment horizontal="center" vertical="center"/>
    </xf>
    <xf numFmtId="0" fontId="10" fillId="0" borderId="3"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173" fontId="10" fillId="0" borderId="1" xfId="1" applyNumberFormat="1" applyFont="1" applyFill="1" applyBorder="1" applyAlignment="1">
      <alignment horizontal="center" vertical="top" wrapText="1"/>
    </xf>
    <xf numFmtId="0" fontId="10" fillId="0" borderId="1" xfId="1" applyFont="1" applyFill="1" applyBorder="1" applyAlignment="1">
      <alignment horizontal="center" wrapText="1"/>
    </xf>
    <xf numFmtId="0" fontId="12" fillId="0" borderId="1" xfId="7" applyFont="1" applyFill="1" applyBorder="1" applyAlignment="1">
      <alignment horizontal="justify" vertical="top" wrapText="1"/>
    </xf>
    <xf numFmtId="0" fontId="10" fillId="0" borderId="1" xfId="7" applyFont="1" applyFill="1" applyBorder="1" applyAlignment="1">
      <alignment horizontal="justify" wrapText="1"/>
    </xf>
    <xf numFmtId="173" fontId="12" fillId="0" borderId="1" xfId="1" applyNumberFormat="1" applyFont="1" applyFill="1" applyBorder="1" applyAlignment="1">
      <alignment horizontal="center" vertical="top" wrapText="1"/>
    </xf>
    <xf numFmtId="0" fontId="40" fillId="0" borderId="11" xfId="1" applyNumberFormat="1" applyFont="1" applyFill="1" applyBorder="1" applyAlignment="1" applyProtection="1">
      <alignment horizontal="center" vertical="center" wrapText="1"/>
    </xf>
    <xf numFmtId="0" fontId="12" fillId="2" borderId="3" xfId="124" applyFont="1" applyFill="1" applyBorder="1" applyAlignment="1">
      <alignment horizontal="center" vertical="center" wrapText="1"/>
    </xf>
    <xf numFmtId="0" fontId="12" fillId="2" borderId="4" xfId="124" applyFont="1" applyFill="1" applyBorder="1" applyAlignment="1">
      <alignment horizontal="center" vertical="center" wrapText="1"/>
    </xf>
    <xf numFmtId="0" fontId="19" fillId="7" borderId="3" xfId="124" applyFont="1" applyFill="1" applyBorder="1" applyAlignment="1">
      <alignment horizontal="center" vertical="center" wrapText="1"/>
    </xf>
    <xf numFmtId="0" fontId="19" fillId="7" borderId="4" xfId="124" applyFont="1" applyFill="1" applyBorder="1" applyAlignment="1">
      <alignment horizontal="center" vertical="center" wrapText="1"/>
    </xf>
    <xf numFmtId="0" fontId="1" fillId="4" borderId="3"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4" borderId="2" xfId="0" applyFont="1" applyFill="1" applyBorder="1" applyAlignment="1">
      <alignment horizontal="left" vertical="center" wrapText="1"/>
    </xf>
    <xf numFmtId="0" fontId="17" fillId="5" borderId="8"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10" xfId="0" applyFont="1" applyFill="1" applyBorder="1" applyAlignment="1">
      <alignment horizontal="left" vertical="center" wrapText="1"/>
    </xf>
    <xf numFmtId="0" fontId="17" fillId="5" borderId="11" xfId="0" applyFont="1" applyFill="1" applyBorder="1" applyAlignment="1">
      <alignment horizontal="left" vertical="center" wrapText="1"/>
    </xf>
    <xf numFmtId="0" fontId="17" fillId="5" borderId="14" xfId="0" applyFont="1" applyFill="1" applyBorder="1" applyAlignment="1">
      <alignment horizontal="left" vertical="center" wrapText="1"/>
    </xf>
    <xf numFmtId="0" fontId="4" fillId="0" borderId="3" xfId="0" applyFont="1" applyBorder="1" applyAlignment="1">
      <alignment horizontal="center"/>
    </xf>
    <xf numFmtId="0" fontId="4" fillId="0" borderId="2" xfId="0" applyFont="1" applyBorder="1" applyAlignment="1">
      <alignment horizontal="center"/>
    </xf>
    <xf numFmtId="0" fontId="7" fillId="0" borderId="3" xfId="0" applyFont="1" applyFill="1" applyBorder="1" applyAlignment="1">
      <alignment horizontal="justify" vertical="center" wrapText="1"/>
    </xf>
    <xf numFmtId="0" fontId="7" fillId="0" borderId="2" xfId="0" applyFont="1" applyFill="1" applyBorder="1" applyAlignment="1">
      <alignment horizontal="justify" vertical="center" wrapText="1"/>
    </xf>
  </cellXfs>
  <cellStyles count="125">
    <cellStyle name="2-decimales" xfId="14"/>
    <cellStyle name="CUADRO1" xfId="15"/>
    <cellStyle name="ENTERO" xfId="16"/>
    <cellStyle name="Euro" xfId="17"/>
    <cellStyle name="F2" xfId="18"/>
    <cellStyle name="F3" xfId="19"/>
    <cellStyle name="F4" xfId="20"/>
    <cellStyle name="F5" xfId="21"/>
    <cellStyle name="F6" xfId="22"/>
    <cellStyle name="F7" xfId="23"/>
    <cellStyle name="F8" xfId="24"/>
    <cellStyle name="GRADOSMINSEG" xfId="25"/>
    <cellStyle name="Hipervínculo 2" xfId="26"/>
    <cellStyle name="Hipervínculo 3" xfId="27"/>
    <cellStyle name="Hipervínculo 4" xfId="28"/>
    <cellStyle name="Millares" xfId="2" builtinId="3"/>
    <cellStyle name="Millares [0] 2" xfId="29"/>
    <cellStyle name="Millares 10" xfId="30"/>
    <cellStyle name="Millares 11" xfId="31"/>
    <cellStyle name="Millares 12" xfId="32"/>
    <cellStyle name="Millares 13" xfId="33"/>
    <cellStyle name="Millares 14" xfId="34"/>
    <cellStyle name="Millares 15" xfId="35"/>
    <cellStyle name="Millares 16" xfId="36"/>
    <cellStyle name="Millares 17" xfId="37"/>
    <cellStyle name="Millares 18" xfId="38"/>
    <cellStyle name="Millares 19" xfId="39"/>
    <cellStyle name="Millares 2" xfId="4"/>
    <cellStyle name="Millares 2 2" xfId="40"/>
    <cellStyle name="Millares 2 3" xfId="41"/>
    <cellStyle name="Millares 2_PRESUPUESTO OFICIAL" xfId="42"/>
    <cellStyle name="Millares 20" xfId="43"/>
    <cellStyle name="Millares 21" xfId="44"/>
    <cellStyle name="Millares 22" xfId="45"/>
    <cellStyle name="Millares 23" xfId="46"/>
    <cellStyle name="Millares 24" xfId="47"/>
    <cellStyle name="Millares 25" xfId="48"/>
    <cellStyle name="Millares 26" xfId="49"/>
    <cellStyle name="Millares 27" xfId="50"/>
    <cellStyle name="Millares 28" xfId="51"/>
    <cellStyle name="Millares 29" xfId="52"/>
    <cellStyle name="Millares 3" xfId="6"/>
    <cellStyle name="Millares 30" xfId="53"/>
    <cellStyle name="Millares 31" xfId="54"/>
    <cellStyle name="Millares 32" xfId="55"/>
    <cellStyle name="Millares 33" xfId="56"/>
    <cellStyle name="Millares 34" xfId="57"/>
    <cellStyle name="Millares 35" xfId="58"/>
    <cellStyle name="Millares 36" xfId="59"/>
    <cellStyle name="Millares 37" xfId="60"/>
    <cellStyle name="Millares 38" xfId="61"/>
    <cellStyle name="Millares 39" xfId="62"/>
    <cellStyle name="Millares 4" xfId="13"/>
    <cellStyle name="Millares 40" xfId="63"/>
    <cellStyle name="Millares 41" xfId="64"/>
    <cellStyle name="Millares 5" xfId="65"/>
    <cellStyle name="Millares 6" xfId="66"/>
    <cellStyle name="Millares 7" xfId="67"/>
    <cellStyle name="Millares 8" xfId="68"/>
    <cellStyle name="Millares 9" xfId="69"/>
    <cellStyle name="Moneda" xfId="9" builtinId="4"/>
    <cellStyle name="Moneda [0]_INVIMA CALIFICACIÓN FINAL 2004" xfId="11"/>
    <cellStyle name="Moneda [2]" xfId="70"/>
    <cellStyle name="Moneda 2" xfId="71"/>
    <cellStyle name="Moneda 3" xfId="72"/>
    <cellStyle name="Moneda 4" xfId="73"/>
    <cellStyle name="Moneda 5" xfId="74"/>
    <cellStyle name="Moneda 6" xfId="75"/>
    <cellStyle name="Moneda 7" xfId="76"/>
    <cellStyle name="Moneda 8" xfId="77"/>
    <cellStyle name="Normal" xfId="0" builtinId="0"/>
    <cellStyle name="Normal 10" xfId="78"/>
    <cellStyle name="Normal 11" xfId="79"/>
    <cellStyle name="Normal 12" xfId="80"/>
    <cellStyle name="Normal 13" xfId="81"/>
    <cellStyle name="Normal 14" xfId="82"/>
    <cellStyle name="Normal 15" xfId="83"/>
    <cellStyle name="Normal 2" xfId="1"/>
    <cellStyle name="Normal 2 2" xfId="3"/>
    <cellStyle name="Normal 2 3" xfId="84"/>
    <cellStyle name="Normal 2 3 2" xfId="85"/>
    <cellStyle name="Normal 2 4" xfId="86"/>
    <cellStyle name="Normal 2 5" xfId="87"/>
    <cellStyle name="Normal 2 6" xfId="88"/>
    <cellStyle name="Normal 2 7" xfId="89"/>
    <cellStyle name="Normal 2 8" xfId="90"/>
    <cellStyle name="Normal 3" xfId="5"/>
    <cellStyle name="Normal 3 2" xfId="91"/>
    <cellStyle name="Normal 3 3" xfId="92"/>
    <cellStyle name="Normal 3 4" xfId="93"/>
    <cellStyle name="Normal 3 5" xfId="124"/>
    <cellStyle name="Normal 4" xfId="12"/>
    <cellStyle name="Normal 4 2" xfId="94"/>
    <cellStyle name="Normal 4 3" xfId="95"/>
    <cellStyle name="Normal 4_CONSORCIO INVIAS-POLLO" xfId="96"/>
    <cellStyle name="Normal 5" xfId="97"/>
    <cellStyle name="Normal 5 2" xfId="98"/>
    <cellStyle name="Normal 5_LICITACION  - PLAZA DE BOLIVAR" xfId="99"/>
    <cellStyle name="Normal 6" xfId="100"/>
    <cellStyle name="Normal 7" xfId="101"/>
    <cellStyle name="Normal 8" xfId="102"/>
    <cellStyle name="Normal 9" xfId="103"/>
    <cellStyle name="Normal_Evaluación Lic012_07 RNEC" xfId="10"/>
    <cellStyle name="Normal_Hoja1 2" xfId="8"/>
    <cellStyle name="Normal_Slips Publicados_Condiciones Complementarias V7-1-10" xfId="7"/>
    <cellStyle name="Porcentaje 2" xfId="104"/>
    <cellStyle name="Porcentaje 3" xfId="105"/>
    <cellStyle name="Porcentaje 4" xfId="106"/>
    <cellStyle name="Porcentual 2" xfId="107"/>
    <cellStyle name="Porcentual 2 2" xfId="108"/>
    <cellStyle name="Porcentual 2 3" xfId="109"/>
    <cellStyle name="Porcentual 2 3 2" xfId="110"/>
    <cellStyle name="Porcentual 2 4" xfId="111"/>
    <cellStyle name="Porcentual 2 5" xfId="112"/>
    <cellStyle name="Porcentual 2 6" xfId="113"/>
    <cellStyle name="Porcentual 3" xfId="114"/>
    <cellStyle name="Porcentual 4" xfId="115"/>
    <cellStyle name="Porcentual 4 2" xfId="116"/>
    <cellStyle name="Porcentual 5" xfId="117"/>
    <cellStyle name="Porcentual 6" xfId="118"/>
    <cellStyle name="Porcentual 7" xfId="119"/>
    <cellStyle name="Porcentual 8" xfId="120"/>
    <cellStyle name="Porcentual 9" xfId="121"/>
    <cellStyle name="TITULO" xfId="122"/>
    <cellStyle name="Währung" xfId="1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47625</xdr:colOff>
      <xdr:row>0</xdr:row>
      <xdr:rowOff>95250</xdr:rowOff>
    </xdr:from>
    <xdr:to>
      <xdr:col>1</xdr:col>
      <xdr:colOff>1222375</xdr:colOff>
      <xdr:row>0</xdr:row>
      <xdr:rowOff>1000125</xdr:rowOff>
    </xdr:to>
    <xdr:pic>
      <xdr:nvPicPr>
        <xdr:cNvPr id="2"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1100" y="95250"/>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19200" y="123825"/>
          <a:ext cx="0"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4" name="Picture 5" descr="https://encrypted-tbn3.gstatic.com/images?q=tbn:ANd9GcTHoqES0ug-kgFUZ0rVEod4zaCmmxxdznhfXi4fP2hlyjQCWUKvKAzpGgA">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a:extLst>
            <a:ext uri="{FF2B5EF4-FFF2-40B4-BE49-F238E27FC236}">
              <a16:creationId xmlns:a16="http://schemas.microsoft.com/office/drawing/2014/main" id="{00000000-0008-0000-10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762000"/>
          <a:ext cx="6928" cy="66675"/>
        </a:xfrm>
        <a:prstGeom prst="rect">
          <a:avLst/>
        </a:prstGeom>
        <a:noFill/>
        <a:ln w="9525">
          <a:noFill/>
          <a:miter lim="800000"/>
          <a:headEnd/>
          <a:tailEnd/>
        </a:ln>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7010400</xdr:colOff>
      <xdr:row>3</xdr:row>
      <xdr:rowOff>123825</xdr:rowOff>
    </xdr:from>
    <xdr:ext cx="13759" cy="266700"/>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695325"/>
          <a:ext cx="13759" cy="266700"/>
        </a:xfrm>
        <a:prstGeom prst="rect">
          <a:avLst/>
        </a:prstGeom>
        <a:noFill/>
        <a:ln w="9525">
          <a:noFill/>
          <a:miter lim="800000"/>
          <a:headEnd/>
          <a:tailEnd/>
        </a:ln>
      </xdr:spPr>
    </xdr:pic>
    <xdr:clientData/>
  </xdr:one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123825"/>
          <a:ext cx="13759" cy="66675"/>
        </a:xfrm>
        <a:prstGeom prst="rect">
          <a:avLst/>
        </a:prstGeom>
        <a:noFill/>
        <a:ln w="9525">
          <a:noFill/>
          <a:miter lim="800000"/>
          <a:headEnd/>
          <a:tailEnd/>
        </a:ln>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0</xdr:col>
      <xdr:colOff>7010400</xdr:colOff>
      <xdr:row>3</xdr:row>
      <xdr:rowOff>123825</xdr:rowOff>
    </xdr:from>
    <xdr:to>
      <xdr:col>1</xdr:col>
      <xdr:colOff>13759</xdr:colOff>
      <xdr:row>4</xdr:row>
      <xdr:rowOff>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752475"/>
          <a:ext cx="13759" cy="6667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123825"/>
          <a:ext cx="13759" cy="66675"/>
        </a:xfrm>
        <a:prstGeom prst="rect">
          <a:avLst/>
        </a:prstGeom>
        <a:noFill/>
        <a:ln w="9525">
          <a:noFill/>
          <a:miter lim="800000"/>
          <a:headEnd/>
          <a:tailEnd/>
        </a:ln>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0</xdr:col>
      <xdr:colOff>7010400</xdr:colOff>
      <xdr:row>3</xdr:row>
      <xdr:rowOff>123825</xdr:rowOff>
    </xdr:from>
    <xdr:to>
      <xdr:col>1</xdr:col>
      <xdr:colOff>13759</xdr:colOff>
      <xdr:row>4</xdr:row>
      <xdr:rowOff>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838200"/>
          <a:ext cx="13759" cy="114300"/>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1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123825"/>
          <a:ext cx="13759" cy="66675"/>
        </a:xfrm>
        <a:prstGeom prst="rect">
          <a:avLst/>
        </a:prstGeom>
        <a:noFill/>
        <a:ln w="9525">
          <a:noFill/>
          <a:miter lim="800000"/>
          <a:headEnd/>
          <a:tailEnd/>
        </a:ln>
      </xdr:spPr>
    </xdr:pic>
    <xdr:clientData/>
  </xdr:oneCellAnchor>
</xdr:wsDr>
</file>

<file path=xl/drawings/drawing17.xml><?xml version="1.0" encoding="utf-8"?>
<xdr:wsDr xmlns:xdr="http://schemas.openxmlformats.org/drawingml/2006/spreadsheetDrawing" xmlns:a="http://schemas.openxmlformats.org/drawingml/2006/main">
  <xdr:twoCellAnchor editAs="oneCell">
    <xdr:from>
      <xdr:col>0</xdr:col>
      <xdr:colOff>7010400</xdr:colOff>
      <xdr:row>3</xdr:row>
      <xdr:rowOff>123825</xdr:rowOff>
    </xdr:from>
    <xdr:to>
      <xdr:col>1</xdr:col>
      <xdr:colOff>13759</xdr:colOff>
      <xdr:row>4</xdr:row>
      <xdr:rowOff>47625</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847725"/>
          <a:ext cx="13759" cy="16192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1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123825"/>
          <a:ext cx="13759" cy="66675"/>
        </a:xfrm>
        <a:prstGeom prst="rect">
          <a:avLst/>
        </a:prstGeom>
        <a:noFill/>
        <a:ln w="9525">
          <a:noFill/>
          <a:miter lim="800000"/>
          <a:headEnd/>
          <a:tailEnd/>
        </a:ln>
      </xdr:spPr>
    </xdr:pic>
    <xdr:clientData/>
  </xdr:oneCellAnchor>
</xdr:wsDr>
</file>

<file path=xl/drawings/drawing18.xml><?xml version="1.0" encoding="utf-8"?>
<xdr:wsDr xmlns:xdr="http://schemas.openxmlformats.org/drawingml/2006/spreadsheetDrawing" xmlns:a="http://schemas.openxmlformats.org/drawingml/2006/main">
  <xdr:twoCellAnchor editAs="oneCell">
    <xdr:from>
      <xdr:col>0</xdr:col>
      <xdr:colOff>7010400</xdr:colOff>
      <xdr:row>3</xdr:row>
      <xdr:rowOff>123825</xdr:rowOff>
    </xdr:from>
    <xdr:to>
      <xdr:col>1</xdr:col>
      <xdr:colOff>13759</xdr:colOff>
      <xdr:row>4</xdr:row>
      <xdr:rowOff>95250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847725"/>
          <a:ext cx="13759" cy="209550"/>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1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123825"/>
          <a:ext cx="13759" cy="66675"/>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642938</xdr:colOff>
      <xdr:row>0</xdr:row>
      <xdr:rowOff>119063</xdr:rowOff>
    </xdr:from>
    <xdr:to>
      <xdr:col>1</xdr:col>
      <xdr:colOff>1817688</xdr:colOff>
      <xdr:row>0</xdr:row>
      <xdr:rowOff>1023938</xdr:rowOff>
    </xdr:to>
    <xdr:pic>
      <xdr:nvPicPr>
        <xdr:cNvPr id="4"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9688" y="119063"/>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107156</xdr:colOff>
      <xdr:row>0</xdr:row>
      <xdr:rowOff>0</xdr:rowOff>
    </xdr:from>
    <xdr:to>
      <xdr:col>1</xdr:col>
      <xdr:colOff>1057275</xdr:colOff>
      <xdr:row>0</xdr:row>
      <xdr:rowOff>733425</xdr:rowOff>
    </xdr:to>
    <xdr:pic>
      <xdr:nvPicPr>
        <xdr:cNvPr id="2"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7181" y="0"/>
          <a:ext cx="950119"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7010400</xdr:colOff>
      <xdr:row>3</xdr:row>
      <xdr:rowOff>0</xdr:rowOff>
    </xdr:from>
    <xdr:to>
      <xdr:col>2</xdr:col>
      <xdr:colOff>9338</xdr:colOff>
      <xdr:row>5</xdr:row>
      <xdr:rowOff>28575</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943475" y="123825"/>
          <a:ext cx="9338" cy="419100"/>
        </a:xfrm>
        <a:prstGeom prst="rect">
          <a:avLst/>
        </a:prstGeom>
        <a:noFill/>
        <a:ln w="9525">
          <a:noFill/>
          <a:miter lim="800000"/>
          <a:headEnd/>
          <a:tailEnd/>
        </a:ln>
      </xdr:spPr>
    </xdr:pic>
    <xdr:clientData/>
  </xdr:twoCellAnchor>
  <xdr:twoCellAnchor editAs="oneCell">
    <xdr:from>
      <xdr:col>1</xdr:col>
      <xdr:colOff>7010400</xdr:colOff>
      <xdr:row>3</xdr:row>
      <xdr:rowOff>0</xdr:rowOff>
    </xdr:from>
    <xdr:to>
      <xdr:col>2</xdr:col>
      <xdr:colOff>9338</xdr:colOff>
      <xdr:row>5</xdr:row>
      <xdr:rowOff>28575</xdr:rowOff>
    </xdr:to>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943475" y="123825"/>
          <a:ext cx="9338" cy="419100"/>
        </a:xfrm>
        <a:prstGeom prst="rect">
          <a:avLst/>
        </a:prstGeom>
        <a:noFill/>
        <a:ln w="9525">
          <a:noFill/>
          <a:miter lim="800000"/>
          <a:headEnd/>
          <a:tailEnd/>
        </a:ln>
      </xdr:spPr>
    </xdr:pic>
    <xdr:clientData/>
  </xdr:twoCellAnchor>
  <xdr:oneCellAnchor>
    <xdr:from>
      <xdr:col>1</xdr:col>
      <xdr:colOff>7010400</xdr:colOff>
      <xdr:row>3</xdr:row>
      <xdr:rowOff>0</xdr:rowOff>
    </xdr:from>
    <xdr:ext cx="9338" cy="419100"/>
    <xdr:pic>
      <xdr:nvPicPr>
        <xdr:cNvPr id="4" name="Picture 5" descr="https://encrypted-tbn3.gstatic.com/images?q=tbn:ANd9GcTHoqES0ug-kgFUZ0rVEod4zaCmmxxdznhfXi4fP2hlyjQCWUKvKAzpGg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66975" y="123825"/>
          <a:ext cx="9338" cy="419100"/>
        </a:xfrm>
        <a:prstGeom prst="rect">
          <a:avLst/>
        </a:prstGeom>
        <a:noFill/>
        <a:ln w="9525">
          <a:noFill/>
          <a:miter lim="800000"/>
          <a:headEnd/>
          <a:tailEnd/>
        </a:ln>
      </xdr:spPr>
    </xdr:pic>
    <xdr:clientData/>
  </xdr:oneCellAnchor>
  <xdr:oneCellAnchor>
    <xdr:from>
      <xdr:col>1</xdr:col>
      <xdr:colOff>7010400</xdr:colOff>
      <xdr:row>3</xdr:row>
      <xdr:rowOff>0</xdr:rowOff>
    </xdr:from>
    <xdr:ext cx="9338" cy="419100"/>
    <xdr:pic>
      <xdr:nvPicPr>
        <xdr:cNvPr id="5" name="Picture 5" descr="https://encrypted-tbn3.gstatic.com/images?q=tbn:ANd9GcTHoqES0ug-kgFUZ0rVEod4zaCmmxxdznhfXi4fP2hlyjQCWUKvKAzpGgA">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66975" y="123825"/>
          <a:ext cx="9338" cy="419100"/>
        </a:xfrm>
        <a:prstGeom prst="rect">
          <a:avLst/>
        </a:prstGeom>
        <a:noFill/>
        <a:ln w="9525">
          <a:noFill/>
          <a:miter lim="800000"/>
          <a:headEnd/>
          <a:tailEnd/>
        </a:ln>
      </xdr:spPr>
    </xdr:pic>
    <xdr:clientData/>
  </xdr:oneCellAnchor>
  <xdr:twoCellAnchor>
    <xdr:from>
      <xdr:col>1</xdr:col>
      <xdr:colOff>76200</xdr:colOff>
      <xdr:row>0</xdr:row>
      <xdr:rowOff>47625</xdr:rowOff>
    </xdr:from>
    <xdr:to>
      <xdr:col>2</xdr:col>
      <xdr:colOff>390826</xdr:colOff>
      <xdr:row>0</xdr:row>
      <xdr:rowOff>962025</xdr:rowOff>
    </xdr:to>
    <xdr:pic>
      <xdr:nvPicPr>
        <xdr:cNvPr id="7"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3375" y="47625"/>
          <a:ext cx="1552876"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7010400</xdr:colOff>
      <xdr:row>3</xdr:row>
      <xdr:rowOff>0</xdr:rowOff>
    </xdr:from>
    <xdr:to>
      <xdr:col>2</xdr:col>
      <xdr:colOff>9338</xdr:colOff>
      <xdr:row>5</xdr:row>
      <xdr:rowOff>28575</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33475" y="1428750"/>
          <a:ext cx="9338" cy="419100"/>
        </a:xfrm>
        <a:prstGeom prst="rect">
          <a:avLst/>
        </a:prstGeom>
        <a:noFill/>
        <a:ln w="9525">
          <a:noFill/>
          <a:miter lim="800000"/>
          <a:headEnd/>
          <a:tailEnd/>
        </a:ln>
      </xdr:spPr>
    </xdr:pic>
    <xdr:clientData/>
  </xdr:twoCellAnchor>
  <xdr:twoCellAnchor editAs="oneCell">
    <xdr:from>
      <xdr:col>1</xdr:col>
      <xdr:colOff>7010400</xdr:colOff>
      <xdr:row>3</xdr:row>
      <xdr:rowOff>0</xdr:rowOff>
    </xdr:from>
    <xdr:to>
      <xdr:col>2</xdr:col>
      <xdr:colOff>9338</xdr:colOff>
      <xdr:row>5</xdr:row>
      <xdr:rowOff>28575</xdr:rowOff>
    </xdr:to>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33475" y="1428750"/>
          <a:ext cx="9338" cy="419100"/>
        </a:xfrm>
        <a:prstGeom prst="rect">
          <a:avLst/>
        </a:prstGeom>
        <a:noFill/>
        <a:ln w="9525">
          <a:noFill/>
          <a:miter lim="800000"/>
          <a:headEnd/>
          <a:tailEnd/>
        </a:ln>
      </xdr:spPr>
    </xdr:pic>
    <xdr:clientData/>
  </xdr:twoCellAnchor>
  <xdr:oneCellAnchor>
    <xdr:from>
      <xdr:col>1</xdr:col>
      <xdr:colOff>7010400</xdr:colOff>
      <xdr:row>3</xdr:row>
      <xdr:rowOff>0</xdr:rowOff>
    </xdr:from>
    <xdr:ext cx="9338" cy="419100"/>
    <xdr:pic>
      <xdr:nvPicPr>
        <xdr:cNvPr id="4" name="Picture 5" descr="https://encrypted-tbn3.gstatic.com/images?q=tbn:ANd9GcTHoqES0ug-kgFUZ0rVEod4zaCmmxxdznhfXi4fP2hlyjQCWUKvKAzpGg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33475" y="1428750"/>
          <a:ext cx="9338" cy="419100"/>
        </a:xfrm>
        <a:prstGeom prst="rect">
          <a:avLst/>
        </a:prstGeom>
        <a:noFill/>
        <a:ln w="9525">
          <a:noFill/>
          <a:miter lim="800000"/>
          <a:headEnd/>
          <a:tailEnd/>
        </a:ln>
      </xdr:spPr>
    </xdr:pic>
    <xdr:clientData/>
  </xdr:oneCellAnchor>
  <xdr:oneCellAnchor>
    <xdr:from>
      <xdr:col>1</xdr:col>
      <xdr:colOff>7010400</xdr:colOff>
      <xdr:row>3</xdr:row>
      <xdr:rowOff>0</xdr:rowOff>
    </xdr:from>
    <xdr:ext cx="9338" cy="419100"/>
    <xdr:pic>
      <xdr:nvPicPr>
        <xdr:cNvPr id="5" name="Picture 5" descr="https://encrypted-tbn3.gstatic.com/images?q=tbn:ANd9GcTHoqES0ug-kgFUZ0rVEod4zaCmmxxdznhfXi4fP2hlyjQCWUKvKAzpGgA">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33475" y="1428750"/>
          <a:ext cx="9338" cy="419100"/>
        </a:xfrm>
        <a:prstGeom prst="rect">
          <a:avLst/>
        </a:prstGeom>
        <a:noFill/>
        <a:ln w="9525">
          <a:noFill/>
          <a:miter lim="800000"/>
          <a:headEnd/>
          <a:tailEnd/>
        </a:ln>
      </xdr:spPr>
    </xdr:pic>
    <xdr:clientData/>
  </xdr:oneCellAnchor>
  <xdr:twoCellAnchor>
    <xdr:from>
      <xdr:col>1</xdr:col>
      <xdr:colOff>1059656</xdr:colOff>
      <xdr:row>0</xdr:row>
      <xdr:rowOff>142875</xdr:rowOff>
    </xdr:from>
    <xdr:to>
      <xdr:col>1</xdr:col>
      <xdr:colOff>2234406</xdr:colOff>
      <xdr:row>0</xdr:row>
      <xdr:rowOff>1047750</xdr:rowOff>
    </xdr:to>
    <xdr:pic>
      <xdr:nvPicPr>
        <xdr:cNvPr id="6"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5856" y="142875"/>
          <a:ext cx="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200025</xdr:colOff>
      <xdr:row>0</xdr:row>
      <xdr:rowOff>0</xdr:rowOff>
    </xdr:from>
    <xdr:to>
      <xdr:col>2</xdr:col>
      <xdr:colOff>498475</xdr:colOff>
      <xdr:row>0</xdr:row>
      <xdr:rowOff>904875</xdr:rowOff>
    </xdr:to>
    <xdr:pic>
      <xdr:nvPicPr>
        <xdr:cNvPr id="7"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0"/>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200025</xdr:colOff>
      <xdr:row>0</xdr:row>
      <xdr:rowOff>0</xdr:rowOff>
    </xdr:from>
    <xdr:to>
      <xdr:col>1</xdr:col>
      <xdr:colOff>1362075</xdr:colOff>
      <xdr:row>0</xdr:row>
      <xdr:rowOff>904875</xdr:rowOff>
    </xdr:to>
    <xdr:pic>
      <xdr:nvPicPr>
        <xdr:cNvPr id="3"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 y="0"/>
          <a:ext cx="11620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7010400</xdr:colOff>
      <xdr:row>1</xdr:row>
      <xdr:rowOff>123825</xdr:rowOff>
    </xdr:from>
    <xdr:to>
      <xdr:col>1</xdr:col>
      <xdr:colOff>13759</xdr:colOff>
      <xdr:row>1</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oneCellAnchor>
    <xdr:from>
      <xdr:col>0</xdr:col>
      <xdr:colOff>7010400</xdr:colOff>
      <xdr:row>4</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7010400</xdr:colOff>
      <xdr:row>4</xdr:row>
      <xdr:rowOff>123825</xdr:rowOff>
    </xdr:from>
    <xdr:to>
      <xdr:col>1</xdr:col>
      <xdr:colOff>13759</xdr:colOff>
      <xdr:row>5</xdr:row>
      <xdr:rowOff>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123825"/>
          <a:ext cx="13759" cy="6667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contratacion.unicauca.edu.co/Users/Cristina/Downloads/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contratacion.unicauca.edu.co/Users/Cristina/Downloads/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F23"/>
  <sheetViews>
    <sheetView workbookViewId="0">
      <selection sqref="A1:E1"/>
    </sheetView>
  </sheetViews>
  <sheetFormatPr baseColWidth="10" defaultRowHeight="15" x14ac:dyDescent="0.25"/>
  <cols>
    <col min="1" max="1" width="17" customWidth="1"/>
    <col min="2" max="2" width="41.7109375" customWidth="1"/>
    <col min="3" max="4" width="44.5703125" customWidth="1"/>
    <col min="5" max="5" width="47.42578125" customWidth="1"/>
    <col min="6" max="6" width="45.42578125" customWidth="1"/>
  </cols>
  <sheetData>
    <row r="1" spans="1:6" ht="90.75" customHeight="1" x14ac:dyDescent="0.25">
      <c r="A1" s="246" t="s">
        <v>331</v>
      </c>
      <c r="B1" s="246"/>
      <c r="C1" s="246"/>
      <c r="D1" s="246"/>
      <c r="E1" s="246"/>
    </row>
    <row r="2" spans="1:6" ht="47.25" customHeight="1" x14ac:dyDescent="0.25">
      <c r="A2" s="247" t="s">
        <v>320</v>
      </c>
      <c r="B2" s="247"/>
      <c r="C2" s="247"/>
      <c r="D2" s="247"/>
      <c r="E2" s="247"/>
    </row>
    <row r="3" spans="1:6" ht="31.5" customHeight="1" x14ac:dyDescent="0.25">
      <c r="A3" s="248" t="s">
        <v>295</v>
      </c>
      <c r="B3" s="249"/>
      <c r="C3" s="249"/>
      <c r="D3" s="249"/>
      <c r="E3" s="250"/>
    </row>
    <row r="4" spans="1:6" x14ac:dyDescent="0.25">
      <c r="A4" s="172"/>
      <c r="B4" s="173"/>
      <c r="C4" s="172"/>
      <c r="D4" s="172"/>
      <c r="E4" s="172"/>
    </row>
    <row r="5" spans="1:6" x14ac:dyDescent="0.25">
      <c r="A5" s="251" t="s">
        <v>296</v>
      </c>
      <c r="B5" s="251"/>
      <c r="C5" s="251"/>
      <c r="D5" s="251"/>
      <c r="E5" s="251"/>
    </row>
    <row r="6" spans="1:6" x14ac:dyDescent="0.25">
      <c r="A6" s="172"/>
      <c r="B6" s="173"/>
      <c r="C6" s="172"/>
      <c r="D6" s="172"/>
      <c r="E6" s="172"/>
    </row>
    <row r="7" spans="1:6" ht="15.75" x14ac:dyDescent="0.25">
      <c r="A7" s="252" t="s">
        <v>332</v>
      </c>
      <c r="B7" s="252"/>
      <c r="C7" s="252"/>
      <c r="D7" s="252"/>
      <c r="E7" s="252"/>
    </row>
    <row r="8" spans="1:6" ht="31.5" x14ac:dyDescent="0.25">
      <c r="A8" s="253" t="s">
        <v>289</v>
      </c>
      <c r="B8" s="244" t="s">
        <v>290</v>
      </c>
      <c r="C8" s="174" t="s">
        <v>291</v>
      </c>
      <c r="D8" s="210" t="s">
        <v>319</v>
      </c>
      <c r="E8" s="244" t="s">
        <v>292</v>
      </c>
      <c r="F8" s="244" t="s">
        <v>325</v>
      </c>
    </row>
    <row r="9" spans="1:6" ht="15.75" x14ac:dyDescent="0.25">
      <c r="A9" s="253"/>
      <c r="B9" s="244"/>
      <c r="C9" s="174" t="s">
        <v>293</v>
      </c>
      <c r="D9" s="210"/>
      <c r="E9" s="244"/>
      <c r="F9" s="244"/>
    </row>
    <row r="10" spans="1:6" ht="63" x14ac:dyDescent="0.25">
      <c r="A10" s="174">
        <v>1</v>
      </c>
      <c r="B10" s="175" t="s">
        <v>333</v>
      </c>
      <c r="C10" s="176" t="s">
        <v>351</v>
      </c>
      <c r="D10" s="176" t="s">
        <v>335</v>
      </c>
      <c r="E10" s="174" t="s">
        <v>350</v>
      </c>
      <c r="F10" s="213" t="s">
        <v>334</v>
      </c>
    </row>
    <row r="11" spans="1:6" ht="15.75" x14ac:dyDescent="0.25">
      <c r="A11" s="191"/>
      <c r="B11" s="192"/>
      <c r="C11" s="193"/>
      <c r="D11" s="193"/>
      <c r="E11" s="194"/>
    </row>
    <row r="12" spans="1:6" ht="15.75" x14ac:dyDescent="0.25">
      <c r="A12" s="191"/>
      <c r="B12" s="192"/>
      <c r="C12" s="193"/>
      <c r="D12" s="193"/>
      <c r="E12" s="194"/>
    </row>
    <row r="13" spans="1:6" ht="15.75" x14ac:dyDescent="0.25">
      <c r="A13" s="191"/>
      <c r="B13" s="192"/>
      <c r="C13" s="215"/>
      <c r="D13" s="216"/>
      <c r="E13" s="194"/>
    </row>
    <row r="14" spans="1:6" ht="15.75" x14ac:dyDescent="0.25">
      <c r="A14" s="191"/>
      <c r="B14" s="192"/>
      <c r="C14" s="215"/>
      <c r="D14" s="216"/>
      <c r="E14" s="194"/>
    </row>
    <row r="15" spans="1:6" x14ac:dyDescent="0.25">
      <c r="A15" s="177"/>
      <c r="B15" s="178"/>
      <c r="C15" s="177"/>
      <c r="D15" s="177"/>
      <c r="E15" s="177"/>
    </row>
    <row r="16" spans="1:6" x14ac:dyDescent="0.25">
      <c r="A16" s="245" t="s">
        <v>336</v>
      </c>
      <c r="B16" s="245"/>
      <c r="C16" s="245"/>
      <c r="D16" s="245"/>
      <c r="E16" s="245"/>
    </row>
    <row r="17" spans="1:5" ht="15.75" x14ac:dyDescent="0.25">
      <c r="A17" s="179"/>
      <c r="B17" s="180"/>
      <c r="C17" s="181"/>
      <c r="D17" s="181"/>
      <c r="E17" s="182"/>
    </row>
    <row r="18" spans="1:5" ht="15.75" x14ac:dyDescent="0.25">
      <c r="A18" s="179"/>
      <c r="B18" s="180"/>
      <c r="C18" s="181"/>
      <c r="D18" s="181"/>
      <c r="E18" s="182"/>
    </row>
    <row r="19" spans="1:5" ht="15.75" x14ac:dyDescent="0.25">
      <c r="A19" s="183"/>
      <c r="B19" s="184"/>
      <c r="C19" s="185"/>
      <c r="D19" s="185"/>
      <c r="E19" s="186"/>
    </row>
    <row r="20" spans="1:5" ht="15.75" x14ac:dyDescent="0.25">
      <c r="A20" s="183"/>
      <c r="B20" s="211" t="s">
        <v>356</v>
      </c>
      <c r="D20" s="211" t="s">
        <v>326</v>
      </c>
      <c r="E20" s="182"/>
    </row>
    <row r="21" spans="1:5" ht="15.75" x14ac:dyDescent="0.25">
      <c r="A21" s="183"/>
      <c r="B21" s="187" t="s">
        <v>337</v>
      </c>
      <c r="C21" s="189"/>
      <c r="D21" s="212" t="s">
        <v>327</v>
      </c>
      <c r="E21" s="182"/>
    </row>
    <row r="22" spans="1:5" ht="15.75" x14ac:dyDescent="0.25">
      <c r="A22" s="183"/>
      <c r="B22" s="212" t="s">
        <v>294</v>
      </c>
      <c r="C22" s="189"/>
      <c r="D22" s="212" t="s">
        <v>294</v>
      </c>
      <c r="E22" s="182"/>
    </row>
    <row r="23" spans="1:5" ht="15.75" x14ac:dyDescent="0.25">
      <c r="A23" s="183"/>
      <c r="B23" s="190"/>
      <c r="C23" s="188"/>
      <c r="D23" s="188"/>
      <c r="E23" s="186"/>
    </row>
  </sheetData>
  <mergeCells count="10">
    <mergeCell ref="F8:F9"/>
    <mergeCell ref="A16:E16"/>
    <mergeCell ref="A1:E1"/>
    <mergeCell ref="A2:E2"/>
    <mergeCell ref="A3:E3"/>
    <mergeCell ref="A5:E5"/>
    <mergeCell ref="A7:E7"/>
    <mergeCell ref="A8:A9"/>
    <mergeCell ref="B8:B9"/>
    <mergeCell ref="E8:E9"/>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60"/>
  <sheetViews>
    <sheetView topLeftCell="A44" workbookViewId="0">
      <selection activeCell="I60" sqref="I60"/>
    </sheetView>
  </sheetViews>
  <sheetFormatPr baseColWidth="10" defaultRowHeight="15" x14ac:dyDescent="0.25"/>
  <cols>
    <col min="2" max="2" width="73.85546875" customWidth="1"/>
    <col min="3" max="3" width="16.7109375" customWidth="1"/>
    <col min="4" max="4" width="14.140625" customWidth="1"/>
    <col min="8" max="8" width="19.28515625" bestFit="1" customWidth="1"/>
  </cols>
  <sheetData>
    <row r="1" spans="1:9" ht="18.75" customHeight="1" x14ac:dyDescent="0.25">
      <c r="B1" s="371" t="s">
        <v>130</v>
      </c>
      <c r="C1" s="371"/>
      <c r="D1" s="371"/>
      <c r="E1" s="371"/>
      <c r="F1" s="371"/>
    </row>
    <row r="2" spans="1:9" ht="19.5" customHeight="1" x14ac:dyDescent="0.25">
      <c r="B2" s="371" t="s">
        <v>152</v>
      </c>
      <c r="C2" s="371"/>
      <c r="D2" s="371"/>
      <c r="E2" s="371"/>
      <c r="F2" s="371"/>
    </row>
    <row r="3" spans="1:9" s="11" customFormat="1" ht="18.75" customHeight="1" x14ac:dyDescent="0.25">
      <c r="A3"/>
      <c r="B3" s="371" t="s">
        <v>9</v>
      </c>
      <c r="C3" s="371"/>
      <c r="D3" s="371"/>
      <c r="E3" s="371"/>
      <c r="F3" s="371"/>
      <c r="G3"/>
      <c r="H3"/>
    </row>
    <row r="4" spans="1:9" ht="15.75" customHeight="1" x14ac:dyDescent="0.25">
      <c r="B4" s="371" t="s">
        <v>37</v>
      </c>
      <c r="C4" s="371"/>
      <c r="D4" s="371"/>
      <c r="E4" s="371"/>
      <c r="F4" s="371"/>
    </row>
    <row r="5" spans="1:9" ht="16.5" x14ac:dyDescent="0.25">
      <c r="B5" s="366"/>
      <c r="C5" s="366"/>
      <c r="D5" s="366"/>
      <c r="E5" s="366"/>
      <c r="F5" s="366"/>
      <c r="G5" s="292" t="s">
        <v>190</v>
      </c>
      <c r="H5" s="293"/>
      <c r="I5" s="293"/>
    </row>
    <row r="6" spans="1:9" x14ac:dyDescent="0.25">
      <c r="B6" s="372" t="s">
        <v>10</v>
      </c>
      <c r="C6" s="373"/>
      <c r="D6" s="376">
        <v>400</v>
      </c>
      <c r="E6" s="294" t="s">
        <v>34</v>
      </c>
      <c r="F6" s="294"/>
      <c r="G6" s="291" t="s">
        <v>187</v>
      </c>
      <c r="H6" s="291" t="s">
        <v>188</v>
      </c>
      <c r="I6" s="291" t="s">
        <v>189</v>
      </c>
    </row>
    <row r="7" spans="1:9" ht="32.25" customHeight="1" x14ac:dyDescent="0.25">
      <c r="B7" s="374"/>
      <c r="C7" s="375"/>
      <c r="D7" s="377"/>
      <c r="E7" s="41" t="s">
        <v>35</v>
      </c>
      <c r="F7" s="41" t="s">
        <v>36</v>
      </c>
      <c r="G7" s="291"/>
      <c r="H7" s="291"/>
      <c r="I7" s="291"/>
    </row>
    <row r="8" spans="1:9" ht="37.5" customHeight="1" x14ac:dyDescent="0.25">
      <c r="B8" s="361" t="s">
        <v>39</v>
      </c>
      <c r="C8" s="361"/>
      <c r="D8" s="36"/>
      <c r="E8" s="21"/>
      <c r="F8" s="21"/>
    </row>
    <row r="9" spans="1:9" ht="20.25" customHeight="1" x14ac:dyDescent="0.25">
      <c r="B9" s="362" t="s">
        <v>62</v>
      </c>
      <c r="C9" s="363"/>
      <c r="D9" s="36"/>
      <c r="E9" s="26"/>
      <c r="F9" s="26"/>
      <c r="G9" s="26"/>
      <c r="H9" s="26"/>
      <c r="I9" s="26"/>
    </row>
    <row r="10" spans="1:9" ht="20.25" customHeight="1" x14ac:dyDescent="0.25">
      <c r="B10" s="8" t="s">
        <v>7</v>
      </c>
      <c r="C10" s="1">
        <v>0</v>
      </c>
      <c r="D10" s="368">
        <v>100</v>
      </c>
      <c r="E10" s="378"/>
      <c r="F10" s="390" t="s">
        <v>203</v>
      </c>
      <c r="G10" s="109">
        <v>614</v>
      </c>
      <c r="H10" s="26"/>
      <c r="I10" s="110">
        <v>0</v>
      </c>
    </row>
    <row r="11" spans="1:9" ht="20.25" customHeight="1" x14ac:dyDescent="0.25">
      <c r="B11" s="17">
        <v>10000000</v>
      </c>
      <c r="C11" s="2">
        <v>20</v>
      </c>
      <c r="D11" s="368"/>
      <c r="E11" s="379"/>
      <c r="F11" s="391"/>
      <c r="G11" s="26"/>
      <c r="H11" s="26"/>
      <c r="I11" s="78"/>
    </row>
    <row r="12" spans="1:9" ht="20.25" customHeight="1" x14ac:dyDescent="0.25">
      <c r="B12" s="17">
        <v>20000000</v>
      </c>
      <c r="C12" s="2">
        <v>40</v>
      </c>
      <c r="D12" s="368"/>
      <c r="E12" s="379"/>
      <c r="F12" s="391"/>
      <c r="G12" s="26"/>
      <c r="H12" s="26"/>
      <c r="I12" s="78"/>
    </row>
    <row r="13" spans="1:9" ht="20.25" customHeight="1" x14ac:dyDescent="0.25">
      <c r="B13" s="17">
        <v>30000000</v>
      </c>
      <c r="C13" s="2">
        <v>80</v>
      </c>
      <c r="D13" s="368"/>
      <c r="E13" s="379"/>
      <c r="F13" s="391"/>
      <c r="G13" s="26"/>
      <c r="H13" s="26"/>
      <c r="I13" s="78"/>
    </row>
    <row r="14" spans="1:9" ht="20.25" customHeight="1" x14ac:dyDescent="0.25">
      <c r="B14" s="17">
        <v>50000000</v>
      </c>
      <c r="C14" s="2">
        <v>100</v>
      </c>
      <c r="D14" s="369"/>
      <c r="E14" s="380"/>
      <c r="F14" s="392"/>
      <c r="G14" s="26"/>
      <c r="H14" s="26"/>
      <c r="I14" s="78"/>
    </row>
    <row r="15" spans="1:9" ht="20.25" customHeight="1" x14ac:dyDescent="0.25">
      <c r="B15" s="362" t="s">
        <v>63</v>
      </c>
      <c r="C15" s="363"/>
      <c r="D15" s="37"/>
      <c r="E15" s="26"/>
      <c r="F15" s="109"/>
      <c r="G15" s="26"/>
      <c r="H15" s="26"/>
      <c r="I15" s="78"/>
    </row>
    <row r="16" spans="1:9" ht="20.25" customHeight="1" x14ac:dyDescent="0.25">
      <c r="B16" s="8" t="s">
        <v>7</v>
      </c>
      <c r="C16" s="1">
        <v>0</v>
      </c>
      <c r="D16" s="393">
        <v>100</v>
      </c>
      <c r="E16" s="378"/>
      <c r="F16" s="390" t="s">
        <v>203</v>
      </c>
      <c r="G16" s="109">
        <v>614</v>
      </c>
      <c r="H16" s="26"/>
      <c r="I16" s="110">
        <v>0</v>
      </c>
    </row>
    <row r="17" spans="2:9" ht="20.25" customHeight="1" x14ac:dyDescent="0.25">
      <c r="B17" s="17">
        <v>10000000</v>
      </c>
      <c r="C17" s="2">
        <v>20</v>
      </c>
      <c r="D17" s="368"/>
      <c r="E17" s="379"/>
      <c r="F17" s="391"/>
      <c r="G17" s="26"/>
      <c r="H17" s="26"/>
      <c r="I17" s="78"/>
    </row>
    <row r="18" spans="2:9" ht="20.25" customHeight="1" x14ac:dyDescent="0.25">
      <c r="B18" s="17">
        <v>20000000</v>
      </c>
      <c r="C18" s="2">
        <v>40</v>
      </c>
      <c r="D18" s="368"/>
      <c r="E18" s="379"/>
      <c r="F18" s="391"/>
      <c r="G18" s="26"/>
      <c r="H18" s="26"/>
      <c r="I18" s="78"/>
    </row>
    <row r="19" spans="2:9" ht="20.25" customHeight="1" x14ac:dyDescent="0.25">
      <c r="B19" s="17">
        <v>30000000</v>
      </c>
      <c r="C19" s="2">
        <v>80</v>
      </c>
      <c r="D19" s="368"/>
      <c r="E19" s="379"/>
      <c r="F19" s="391"/>
      <c r="G19" s="26"/>
      <c r="H19" s="26"/>
      <c r="I19" s="78"/>
    </row>
    <row r="20" spans="2:9" ht="20.25" customHeight="1" x14ac:dyDescent="0.25">
      <c r="B20" s="17">
        <v>50000000</v>
      </c>
      <c r="C20" s="2">
        <v>100</v>
      </c>
      <c r="D20" s="369"/>
      <c r="E20" s="380"/>
      <c r="F20" s="392"/>
      <c r="G20" s="26"/>
      <c r="H20" s="26"/>
      <c r="I20" s="78"/>
    </row>
    <row r="21" spans="2:9" ht="20.25" customHeight="1" x14ac:dyDescent="0.25">
      <c r="B21" s="362" t="s">
        <v>64</v>
      </c>
      <c r="C21" s="363"/>
      <c r="D21" s="37"/>
      <c r="E21" s="26"/>
      <c r="F21" s="109"/>
      <c r="G21" s="26"/>
      <c r="H21" s="26"/>
      <c r="I21" s="78"/>
    </row>
    <row r="22" spans="2:9" ht="20.25" customHeight="1" x14ac:dyDescent="0.25">
      <c r="B22" s="8" t="s">
        <v>7</v>
      </c>
      <c r="C22" s="1">
        <v>0</v>
      </c>
      <c r="D22" s="393">
        <v>120</v>
      </c>
      <c r="E22" s="378"/>
      <c r="F22" s="390" t="s">
        <v>203</v>
      </c>
      <c r="G22" s="109">
        <v>614</v>
      </c>
      <c r="H22" s="26"/>
      <c r="I22" s="110">
        <v>0</v>
      </c>
    </row>
    <row r="23" spans="2:9" ht="20.25" customHeight="1" x14ac:dyDescent="0.25">
      <c r="B23" s="17">
        <v>15000000</v>
      </c>
      <c r="C23" s="2">
        <v>20</v>
      </c>
      <c r="D23" s="368"/>
      <c r="E23" s="379"/>
      <c r="F23" s="391"/>
      <c r="G23" s="26"/>
      <c r="H23" s="26"/>
      <c r="I23" s="78"/>
    </row>
    <row r="24" spans="2:9" ht="20.25" customHeight="1" x14ac:dyDescent="0.25">
      <c r="B24" s="17">
        <v>30000000</v>
      </c>
      <c r="C24" s="2">
        <v>40</v>
      </c>
      <c r="D24" s="368"/>
      <c r="E24" s="379"/>
      <c r="F24" s="391"/>
      <c r="G24" s="26"/>
      <c r="H24" s="26"/>
      <c r="I24" s="78"/>
    </row>
    <row r="25" spans="2:9" ht="20.25" customHeight="1" x14ac:dyDescent="0.25">
      <c r="B25" s="17">
        <v>45000000</v>
      </c>
      <c r="C25" s="2">
        <v>80</v>
      </c>
      <c r="D25" s="368"/>
      <c r="E25" s="379"/>
      <c r="F25" s="391"/>
      <c r="G25" s="26"/>
      <c r="H25" s="26"/>
      <c r="I25" s="78"/>
    </row>
    <row r="26" spans="2:9" ht="62.25" customHeight="1" x14ac:dyDescent="0.25">
      <c r="B26" s="17">
        <v>70000000</v>
      </c>
      <c r="C26" s="2">
        <v>120</v>
      </c>
      <c r="D26" s="369"/>
      <c r="E26" s="380"/>
      <c r="F26" s="392"/>
      <c r="G26" s="26"/>
      <c r="H26" s="26"/>
      <c r="I26" s="78"/>
    </row>
    <row r="27" spans="2:9" ht="62.25" customHeight="1" x14ac:dyDescent="0.25">
      <c r="B27" s="364" t="s">
        <v>156</v>
      </c>
      <c r="C27" s="364"/>
      <c r="D27" s="38">
        <v>40</v>
      </c>
      <c r="E27" s="26"/>
      <c r="F27" s="109" t="s">
        <v>203</v>
      </c>
      <c r="G27" s="109">
        <v>614</v>
      </c>
      <c r="H27" s="26"/>
      <c r="I27" s="110">
        <v>0</v>
      </c>
    </row>
    <row r="28" spans="2:9" ht="53.25" customHeight="1" x14ac:dyDescent="0.25">
      <c r="B28" s="364" t="s">
        <v>87</v>
      </c>
      <c r="C28" s="364"/>
      <c r="D28" s="38">
        <v>20</v>
      </c>
      <c r="E28" s="26"/>
      <c r="F28" s="109" t="s">
        <v>203</v>
      </c>
      <c r="G28" s="109">
        <v>614</v>
      </c>
      <c r="H28" s="26"/>
      <c r="I28" s="110">
        <v>0</v>
      </c>
    </row>
    <row r="29" spans="2:9" ht="59.25" customHeight="1" x14ac:dyDescent="0.25">
      <c r="B29" s="364" t="s">
        <v>86</v>
      </c>
      <c r="C29" s="364"/>
      <c r="D29" s="38">
        <v>20</v>
      </c>
      <c r="E29" s="26"/>
      <c r="F29" s="109" t="s">
        <v>203</v>
      </c>
      <c r="G29" s="109">
        <v>614</v>
      </c>
      <c r="H29" s="26"/>
      <c r="I29" s="110">
        <v>0</v>
      </c>
    </row>
    <row r="30" spans="2:9" s="13" customFormat="1" ht="52.5" customHeight="1" x14ac:dyDescent="0.2">
      <c r="B30" s="387" t="s">
        <v>11</v>
      </c>
      <c r="C30" s="388"/>
      <c r="D30" s="48">
        <f>SUM(D8:D29)</f>
        <v>400</v>
      </c>
      <c r="H30" s="92" t="s">
        <v>191</v>
      </c>
      <c r="I30" s="93">
        <f>SUM(I11:I29)</f>
        <v>0</v>
      </c>
    </row>
    <row r="31" spans="2:9" s="11" customFormat="1" ht="18.75" customHeight="1" x14ac:dyDescent="0.25">
      <c r="B31" s="15"/>
      <c r="C31" s="15"/>
      <c r="D31" s="15"/>
      <c r="E31" s="14"/>
      <c r="H31" s="13" t="s">
        <v>196</v>
      </c>
      <c r="I31" s="11">
        <f>+I30*5%</f>
        <v>0</v>
      </c>
    </row>
    <row r="32" spans="2:9" ht="23.25" customHeight="1" x14ac:dyDescent="0.25">
      <c r="B32" s="389" t="s">
        <v>155</v>
      </c>
      <c r="C32" s="389"/>
      <c r="D32" s="389"/>
      <c r="F32" s="11"/>
      <c r="H32" s="11"/>
    </row>
    <row r="33" spans="2:9" ht="32.25" customHeight="1" x14ac:dyDescent="0.25">
      <c r="B33" s="333" t="s">
        <v>157</v>
      </c>
      <c r="C33" s="333"/>
      <c r="D33" s="333"/>
    </row>
    <row r="34" spans="2:9" ht="53.25" customHeight="1" x14ac:dyDescent="0.25">
      <c r="B34" s="386" t="s">
        <v>148</v>
      </c>
      <c r="C34" s="386"/>
      <c r="D34" s="386"/>
    </row>
    <row r="35" spans="2:9" ht="19.5" customHeight="1" x14ac:dyDescent="0.25">
      <c r="B35" s="386" t="s">
        <v>149</v>
      </c>
      <c r="C35" s="386"/>
      <c r="D35" s="386"/>
    </row>
    <row r="36" spans="2:9" ht="19.5" customHeight="1" x14ac:dyDescent="0.25">
      <c r="B36" s="360" t="s">
        <v>17</v>
      </c>
      <c r="C36" s="360"/>
      <c r="D36" s="65" t="s">
        <v>25</v>
      </c>
      <c r="E36" s="11"/>
      <c r="F36" s="11"/>
    </row>
    <row r="37" spans="2:9" ht="21.75" customHeight="1" x14ac:dyDescent="0.25">
      <c r="B37" s="345" t="s">
        <v>28</v>
      </c>
      <c r="C37" s="345"/>
      <c r="D37" s="345"/>
      <c r="E37" s="11"/>
      <c r="F37" s="11"/>
    </row>
    <row r="38" spans="2:9" ht="34.5" customHeight="1" x14ac:dyDescent="0.25">
      <c r="B38" s="355" t="s">
        <v>3</v>
      </c>
      <c r="C38" s="355"/>
      <c r="D38" s="355"/>
      <c r="E38" s="11"/>
      <c r="F38" s="11"/>
    </row>
    <row r="39" spans="2:9" s="11" customFormat="1" ht="30" customHeight="1" x14ac:dyDescent="0.25">
      <c r="B39" s="333" t="s">
        <v>151</v>
      </c>
      <c r="C39" s="333"/>
      <c r="D39" s="333"/>
      <c r="H39"/>
    </row>
    <row r="40" spans="2:9" s="4" customFormat="1" ht="24.75" customHeight="1" x14ac:dyDescent="0.25">
      <c r="B40" s="333" t="s">
        <v>8</v>
      </c>
      <c r="C40" s="333"/>
      <c r="D40" s="333"/>
      <c r="E40" s="11"/>
      <c r="F40" s="11"/>
      <c r="H40" s="11"/>
    </row>
    <row r="41" spans="2:9" s="4" customFormat="1" ht="16.5" customHeight="1" x14ac:dyDescent="0.25">
      <c r="B41" s="356" t="s">
        <v>143</v>
      </c>
      <c r="C41" s="357"/>
      <c r="D41" s="358"/>
      <c r="E41" s="11"/>
      <c r="F41" s="11"/>
    </row>
    <row r="42" spans="2:9" s="11" customFormat="1" ht="16.5" x14ac:dyDescent="0.25">
      <c r="B42" s="49"/>
      <c r="C42" s="50"/>
      <c r="D42" s="50"/>
      <c r="H42" s="4"/>
    </row>
    <row r="43" spans="2:9" s="11" customFormat="1" ht="19.5" customHeight="1" x14ac:dyDescent="0.25">
      <c r="B43" s="345" t="s">
        <v>27</v>
      </c>
      <c r="C43" s="345"/>
      <c r="D43" s="345"/>
      <c r="E43" s="345"/>
      <c r="F43" s="345"/>
    </row>
    <row r="44" spans="2:9" s="11" customFormat="1" ht="42" customHeight="1" x14ac:dyDescent="0.25">
      <c r="B44" s="332" t="s">
        <v>144</v>
      </c>
      <c r="C44" s="332"/>
      <c r="D44" s="332"/>
      <c r="E44" s="67"/>
      <c r="F44" s="67"/>
    </row>
    <row r="45" spans="2:9" s="11" customFormat="1" ht="19.5" customHeight="1" x14ac:dyDescent="0.25">
      <c r="B45" s="332" t="s">
        <v>43</v>
      </c>
      <c r="C45" s="332"/>
      <c r="D45" s="332"/>
      <c r="E45" s="294" t="s">
        <v>34</v>
      </c>
      <c r="F45" s="294"/>
      <c r="G45" s="291" t="s">
        <v>187</v>
      </c>
      <c r="H45" s="291" t="s">
        <v>188</v>
      </c>
      <c r="I45" s="291" t="s">
        <v>189</v>
      </c>
    </row>
    <row r="46" spans="2:9" s="11" customFormat="1" ht="16.5" x14ac:dyDescent="0.25">
      <c r="B46" s="66" t="s">
        <v>12</v>
      </c>
      <c r="C46" s="344" t="s">
        <v>13</v>
      </c>
      <c r="D46" s="344"/>
      <c r="E46" s="41" t="s">
        <v>35</v>
      </c>
      <c r="F46" s="41" t="s">
        <v>36</v>
      </c>
      <c r="G46" s="291"/>
      <c r="H46" s="291"/>
      <c r="I46" s="291"/>
    </row>
    <row r="47" spans="2:9" s="11" customFormat="1" ht="19.5" customHeight="1" x14ac:dyDescent="0.25">
      <c r="B47" s="62" t="s">
        <v>5</v>
      </c>
      <c r="C47" s="331" t="s">
        <v>29</v>
      </c>
      <c r="D47" s="331"/>
      <c r="E47" s="21"/>
      <c r="F47" s="21"/>
      <c r="G47" s="21"/>
      <c r="H47" s="21"/>
      <c r="I47" s="21"/>
    </row>
    <row r="48" spans="2:9" s="11" customFormat="1" ht="16.5" x14ac:dyDescent="0.25">
      <c r="B48" s="64" t="s">
        <v>40</v>
      </c>
      <c r="C48" s="331" t="s">
        <v>45</v>
      </c>
      <c r="D48" s="331"/>
      <c r="E48" s="21"/>
      <c r="F48" s="21"/>
      <c r="G48" s="21"/>
      <c r="H48" s="21"/>
      <c r="I48" s="21"/>
    </row>
    <row r="49" spans="2:9" s="11" customFormat="1" ht="19.5" customHeight="1" x14ac:dyDescent="0.25">
      <c r="B49" s="64" t="s">
        <v>41</v>
      </c>
      <c r="C49" s="331" t="s">
        <v>46</v>
      </c>
      <c r="D49" s="331"/>
      <c r="E49" s="21"/>
      <c r="F49" s="21"/>
      <c r="G49" s="21"/>
      <c r="H49" s="21"/>
      <c r="I49" s="21"/>
    </row>
    <row r="50" spans="2:9" s="12" customFormat="1" ht="19.5" customHeight="1" x14ac:dyDescent="0.25">
      <c r="B50" s="64" t="s">
        <v>145</v>
      </c>
      <c r="C50" s="331" t="s">
        <v>47</v>
      </c>
      <c r="D50" s="331"/>
      <c r="E50" s="21"/>
      <c r="F50" s="21"/>
      <c r="G50" s="21"/>
      <c r="H50" s="21"/>
      <c r="I50" s="21"/>
    </row>
    <row r="51" spans="2:9" s="11" customFormat="1" ht="27" customHeight="1" x14ac:dyDescent="0.25">
      <c r="B51" s="64" t="s">
        <v>146</v>
      </c>
      <c r="C51" s="331" t="s">
        <v>24</v>
      </c>
      <c r="D51" s="331"/>
      <c r="E51" s="22"/>
      <c r="F51" s="100" t="s">
        <v>203</v>
      </c>
      <c r="G51" s="101">
        <v>615</v>
      </c>
      <c r="H51" s="101"/>
      <c r="I51" s="101">
        <v>0</v>
      </c>
    </row>
    <row r="52" spans="2:9" s="11" customFormat="1" ht="27.75" customHeight="1" x14ac:dyDescent="0.25">
      <c r="B52" s="9"/>
      <c r="C52" s="9"/>
      <c r="D52" s="10"/>
      <c r="E52" s="12"/>
      <c r="F52" s="12"/>
      <c r="H52" s="83"/>
      <c r="I52" s="84"/>
    </row>
    <row r="53" spans="2:9" s="11" customFormat="1" ht="19.5" customHeight="1" x14ac:dyDescent="0.25">
      <c r="B53" s="332" t="s">
        <v>42</v>
      </c>
      <c r="C53" s="332"/>
      <c r="D53" s="332"/>
      <c r="E53" s="327" t="s">
        <v>34</v>
      </c>
      <c r="F53" s="328"/>
      <c r="G53" s="291" t="s">
        <v>187</v>
      </c>
      <c r="H53" s="291" t="s">
        <v>188</v>
      </c>
      <c r="I53" s="291" t="s">
        <v>189</v>
      </c>
    </row>
    <row r="54" spans="2:9" s="11" customFormat="1" ht="19.5" customHeight="1" x14ac:dyDescent="0.25">
      <c r="B54" s="63" t="s">
        <v>12</v>
      </c>
      <c r="C54" s="359" t="s">
        <v>14</v>
      </c>
      <c r="D54" s="359"/>
      <c r="E54" s="41" t="s">
        <v>35</v>
      </c>
      <c r="F54" s="41" t="s">
        <v>36</v>
      </c>
      <c r="G54" s="291"/>
      <c r="H54" s="291"/>
      <c r="I54" s="291"/>
    </row>
    <row r="55" spans="2:9" s="11" customFormat="1" ht="19.5" customHeight="1" x14ac:dyDescent="0.25">
      <c r="B55" s="64" t="s">
        <v>5</v>
      </c>
      <c r="C55" s="331" t="s">
        <v>29</v>
      </c>
      <c r="D55" s="331"/>
      <c r="E55" s="21"/>
      <c r="F55" s="21"/>
      <c r="G55" s="21"/>
      <c r="H55" s="21"/>
      <c r="I55" s="21"/>
    </row>
    <row r="56" spans="2:9" s="11" customFormat="1" ht="19.5" customHeight="1" x14ac:dyDescent="0.25">
      <c r="B56" s="64" t="s">
        <v>19</v>
      </c>
      <c r="C56" s="331" t="s">
        <v>45</v>
      </c>
      <c r="D56" s="331"/>
      <c r="E56" s="21"/>
      <c r="F56" s="21"/>
      <c r="G56" s="21"/>
      <c r="H56" s="21"/>
      <c r="I56" s="21"/>
    </row>
    <row r="57" spans="2:9" s="11" customFormat="1" ht="19.5" customHeight="1" x14ac:dyDescent="0.25">
      <c r="B57" s="64" t="s">
        <v>150</v>
      </c>
      <c r="C57" s="331" t="s">
        <v>46</v>
      </c>
      <c r="D57" s="331"/>
      <c r="E57" s="21"/>
      <c r="F57" s="100" t="s">
        <v>203</v>
      </c>
      <c r="G57" s="101">
        <v>615</v>
      </c>
      <c r="H57" s="101"/>
      <c r="I57" s="101">
        <v>0</v>
      </c>
    </row>
    <row r="58" spans="2:9" ht="11.25" customHeight="1" x14ac:dyDescent="0.25">
      <c r="H58" s="27"/>
    </row>
    <row r="59" spans="2:9" x14ac:dyDescent="0.25">
      <c r="H59" s="74" t="s">
        <v>191</v>
      </c>
      <c r="I59">
        <f>SUM(I47:I57)</f>
        <v>0</v>
      </c>
    </row>
    <row r="60" spans="2:9" x14ac:dyDescent="0.25">
      <c r="H60" t="s">
        <v>196</v>
      </c>
      <c r="I60">
        <f>+I59*5%</f>
        <v>0</v>
      </c>
    </row>
  </sheetData>
  <mergeCells count="61">
    <mergeCell ref="B45:D45"/>
    <mergeCell ref="E45:F45"/>
    <mergeCell ref="C50:D50"/>
    <mergeCell ref="C51:D51"/>
    <mergeCell ref="B53:D53"/>
    <mergeCell ref="E53:F53"/>
    <mergeCell ref="B1:F1"/>
    <mergeCell ref="B2:F2"/>
    <mergeCell ref="B32:D32"/>
    <mergeCell ref="B36:C36"/>
    <mergeCell ref="B39:D39"/>
    <mergeCell ref="B30:C30"/>
    <mergeCell ref="B33:D33"/>
    <mergeCell ref="B34:D34"/>
    <mergeCell ref="B35:D35"/>
    <mergeCell ref="E22:E26"/>
    <mergeCell ref="B8:C8"/>
    <mergeCell ref="B9:C9"/>
    <mergeCell ref="D10:D14"/>
    <mergeCell ref="B15:C15"/>
    <mergeCell ref="D16:D20"/>
    <mergeCell ref="F22:F26"/>
    <mergeCell ref="C57:D57"/>
    <mergeCell ref="B21:C21"/>
    <mergeCell ref="D22:D26"/>
    <mergeCell ref="C54:D54"/>
    <mergeCell ref="C55:D55"/>
    <mergeCell ref="C56:D56"/>
    <mergeCell ref="C46:D46"/>
    <mergeCell ref="C47:D47"/>
    <mergeCell ref="C48:D48"/>
    <mergeCell ref="C49:D49"/>
    <mergeCell ref="B38:D38"/>
    <mergeCell ref="B40:D40"/>
    <mergeCell ref="B41:D41"/>
    <mergeCell ref="B43:F43"/>
    <mergeCell ref="B44:D44"/>
    <mergeCell ref="B37:D37"/>
    <mergeCell ref="B3:F3"/>
    <mergeCell ref="B4:F4"/>
    <mergeCell ref="B5:F5"/>
    <mergeCell ref="B6:C7"/>
    <mergeCell ref="D6:D7"/>
    <mergeCell ref="E6:F6"/>
    <mergeCell ref="B27:C27"/>
    <mergeCell ref="B29:C29"/>
    <mergeCell ref="B28:C28"/>
    <mergeCell ref="E10:E14"/>
    <mergeCell ref="F10:F14"/>
    <mergeCell ref="E16:E20"/>
    <mergeCell ref="F16:F20"/>
    <mergeCell ref="G53:G54"/>
    <mergeCell ref="H53:H54"/>
    <mergeCell ref="I53:I54"/>
    <mergeCell ref="G5:I5"/>
    <mergeCell ref="G6:G7"/>
    <mergeCell ref="H6:H7"/>
    <mergeCell ref="I6:I7"/>
    <mergeCell ref="G45:G46"/>
    <mergeCell ref="H45:H46"/>
    <mergeCell ref="I45:I46"/>
  </mergeCells>
  <pageMargins left="0.7" right="0.7" top="0.75" bottom="0.75" header="0.3" footer="0.3"/>
  <ignoredErrors>
    <ignoredError sqref="D30"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9"/>
  <sheetViews>
    <sheetView topLeftCell="A34" workbookViewId="0">
      <selection activeCell="I60" sqref="I60"/>
    </sheetView>
  </sheetViews>
  <sheetFormatPr baseColWidth="10" defaultRowHeight="15" x14ac:dyDescent="0.25"/>
  <cols>
    <col min="2" max="2" width="73.85546875" customWidth="1"/>
    <col min="3" max="3" width="16.7109375" customWidth="1"/>
    <col min="4" max="4" width="14.140625" customWidth="1"/>
    <col min="8" max="8" width="19.28515625" bestFit="1" customWidth="1"/>
  </cols>
  <sheetData>
    <row r="1" spans="1:9" ht="18.75" customHeight="1" x14ac:dyDescent="0.25">
      <c r="B1" s="371" t="s">
        <v>130</v>
      </c>
      <c r="C1" s="371"/>
      <c r="D1" s="371"/>
      <c r="E1" s="371"/>
      <c r="F1" s="371"/>
    </row>
    <row r="2" spans="1:9" ht="19.5" customHeight="1" x14ac:dyDescent="0.25">
      <c r="B2" s="371" t="s">
        <v>153</v>
      </c>
      <c r="C2" s="371"/>
      <c r="D2" s="371"/>
      <c r="E2" s="371"/>
      <c r="F2" s="371"/>
    </row>
    <row r="3" spans="1:9" s="11" customFormat="1" ht="18.75" customHeight="1" x14ac:dyDescent="0.25">
      <c r="A3"/>
      <c r="B3" s="371" t="s">
        <v>9</v>
      </c>
      <c r="C3" s="371"/>
      <c r="D3" s="371"/>
      <c r="E3" s="371"/>
      <c r="F3" s="371"/>
      <c r="G3"/>
      <c r="H3"/>
    </row>
    <row r="4" spans="1:9" ht="18.75" x14ac:dyDescent="0.25">
      <c r="A4" s="11"/>
      <c r="B4" s="371" t="s">
        <v>37</v>
      </c>
      <c r="C4" s="371"/>
      <c r="D4" s="371"/>
      <c r="E4" s="371"/>
      <c r="F4" s="371"/>
      <c r="G4" s="11"/>
      <c r="H4" s="11"/>
    </row>
    <row r="5" spans="1:9" ht="18.75" x14ac:dyDescent="0.25">
      <c r="B5" s="371"/>
      <c r="C5" s="371"/>
      <c r="D5" s="371"/>
      <c r="E5" s="371"/>
      <c r="F5" s="371"/>
      <c r="G5" s="292" t="s">
        <v>190</v>
      </c>
      <c r="H5" s="293"/>
      <c r="I5" s="293"/>
    </row>
    <row r="6" spans="1:9" x14ac:dyDescent="0.25">
      <c r="B6" s="372" t="s">
        <v>10</v>
      </c>
      <c r="C6" s="373"/>
      <c r="D6" s="376">
        <v>400</v>
      </c>
      <c r="E6" s="294" t="s">
        <v>34</v>
      </c>
      <c r="F6" s="294"/>
      <c r="G6" s="291" t="s">
        <v>187</v>
      </c>
      <c r="H6" s="291" t="s">
        <v>188</v>
      </c>
      <c r="I6" s="291" t="s">
        <v>189</v>
      </c>
    </row>
    <row r="7" spans="1:9" ht="32.25" customHeight="1" x14ac:dyDescent="0.25">
      <c r="B7" s="374"/>
      <c r="C7" s="375"/>
      <c r="D7" s="377"/>
      <c r="E7" s="41" t="s">
        <v>35</v>
      </c>
      <c r="F7" s="41" t="s">
        <v>36</v>
      </c>
      <c r="G7" s="291"/>
      <c r="H7" s="291"/>
      <c r="I7" s="291"/>
    </row>
    <row r="8" spans="1:9" ht="42" customHeight="1" x14ac:dyDescent="0.25">
      <c r="B8" s="361" t="s">
        <v>39</v>
      </c>
      <c r="C8" s="361"/>
      <c r="D8" s="36"/>
      <c r="E8" s="21"/>
      <c r="F8" s="21"/>
      <c r="G8" s="26"/>
      <c r="H8" s="26"/>
      <c r="I8" s="26"/>
    </row>
    <row r="9" spans="1:9" ht="20.25" customHeight="1" x14ac:dyDescent="0.25">
      <c r="B9" s="362" t="s">
        <v>61</v>
      </c>
      <c r="C9" s="363"/>
      <c r="D9" s="36"/>
      <c r="E9" s="26"/>
      <c r="F9" s="26"/>
      <c r="G9" s="26"/>
      <c r="H9" s="26"/>
      <c r="I9" s="26"/>
    </row>
    <row r="10" spans="1:9" ht="20.25" customHeight="1" x14ac:dyDescent="0.25">
      <c r="B10" s="8" t="s">
        <v>7</v>
      </c>
      <c r="C10" s="1">
        <v>0</v>
      </c>
      <c r="D10" s="368">
        <v>130</v>
      </c>
      <c r="E10" s="26"/>
      <c r="F10" s="109" t="s">
        <v>203</v>
      </c>
      <c r="G10" s="109">
        <v>616</v>
      </c>
      <c r="H10" s="109"/>
      <c r="I10" s="109">
        <v>0</v>
      </c>
    </row>
    <row r="11" spans="1:9" ht="20.25" customHeight="1" x14ac:dyDescent="0.25">
      <c r="B11" s="17">
        <v>50000000</v>
      </c>
      <c r="C11" s="2">
        <v>20</v>
      </c>
      <c r="D11" s="368"/>
      <c r="E11" s="26"/>
      <c r="F11" s="26"/>
      <c r="G11" s="26"/>
      <c r="H11" s="26"/>
      <c r="I11" s="26"/>
    </row>
    <row r="12" spans="1:9" ht="20.25" customHeight="1" x14ac:dyDescent="0.25">
      <c r="B12" s="17">
        <v>100000000</v>
      </c>
      <c r="C12" s="2">
        <v>40</v>
      </c>
      <c r="D12" s="368"/>
      <c r="E12" s="26"/>
      <c r="F12" s="26"/>
      <c r="G12" s="26"/>
      <c r="H12" s="26"/>
      <c r="I12" s="26"/>
    </row>
    <row r="13" spans="1:9" ht="20.25" customHeight="1" x14ac:dyDescent="0.25">
      <c r="B13" s="17">
        <v>300000000</v>
      </c>
      <c r="C13" s="2">
        <v>80</v>
      </c>
      <c r="D13" s="368"/>
      <c r="E13" s="26"/>
      <c r="F13" s="26"/>
      <c r="G13" s="26"/>
      <c r="H13" s="26"/>
      <c r="I13" s="26"/>
    </row>
    <row r="14" spans="1:9" ht="54" customHeight="1" x14ac:dyDescent="0.25">
      <c r="B14" s="17">
        <v>500000000</v>
      </c>
      <c r="C14" s="2">
        <v>130</v>
      </c>
      <c r="D14" s="369"/>
      <c r="E14" s="26"/>
      <c r="F14" s="26"/>
      <c r="G14" s="26"/>
      <c r="H14" s="26"/>
      <c r="I14" s="26"/>
    </row>
    <row r="15" spans="1:9" ht="47.25" customHeight="1" x14ac:dyDescent="0.25">
      <c r="B15" s="394" t="s">
        <v>90</v>
      </c>
      <c r="C15" s="395"/>
      <c r="D15" s="38">
        <v>40</v>
      </c>
      <c r="E15" s="26"/>
      <c r="F15" s="109" t="s">
        <v>203</v>
      </c>
      <c r="G15" s="109">
        <v>616</v>
      </c>
      <c r="H15" s="26"/>
      <c r="I15" s="109">
        <v>0</v>
      </c>
    </row>
    <row r="16" spans="1:9" ht="62.25" customHeight="1" x14ac:dyDescent="0.25">
      <c r="B16" s="394" t="s">
        <v>158</v>
      </c>
      <c r="C16" s="395"/>
      <c r="D16" s="38">
        <v>100</v>
      </c>
      <c r="E16" s="26"/>
      <c r="F16" s="109" t="s">
        <v>203</v>
      </c>
      <c r="G16" s="109">
        <v>616</v>
      </c>
      <c r="H16" s="26"/>
      <c r="I16" s="109">
        <v>0</v>
      </c>
    </row>
    <row r="17" spans="1:9" ht="62.25" customHeight="1" x14ac:dyDescent="0.25">
      <c r="B17" s="394" t="s">
        <v>89</v>
      </c>
      <c r="C17" s="395"/>
      <c r="D17" s="38">
        <v>70</v>
      </c>
      <c r="E17" s="26"/>
      <c r="F17" s="109" t="s">
        <v>203</v>
      </c>
      <c r="G17" s="109">
        <v>616</v>
      </c>
      <c r="H17" s="26"/>
      <c r="I17" s="109">
        <v>0</v>
      </c>
    </row>
    <row r="18" spans="1:9" ht="52.5" customHeight="1" x14ac:dyDescent="0.25">
      <c r="B18" s="394" t="s">
        <v>88</v>
      </c>
      <c r="C18" s="395"/>
      <c r="D18" s="38">
        <v>60</v>
      </c>
      <c r="E18" s="26"/>
      <c r="F18" s="109" t="s">
        <v>203</v>
      </c>
      <c r="G18" s="109">
        <v>616</v>
      </c>
      <c r="H18" s="26"/>
      <c r="I18" s="109">
        <v>0</v>
      </c>
    </row>
    <row r="19" spans="1:9" ht="62.25" customHeight="1" x14ac:dyDescent="0.25">
      <c r="A19" s="13"/>
      <c r="B19" s="387" t="s">
        <v>11</v>
      </c>
      <c r="C19" s="388"/>
      <c r="D19" s="48">
        <f>SUM(D8:D18)</f>
        <v>400</v>
      </c>
      <c r="E19" s="13"/>
      <c r="F19" s="13"/>
      <c r="G19" s="13"/>
      <c r="H19" s="92" t="s">
        <v>191</v>
      </c>
      <c r="I19" s="94">
        <f>SUM(I10:I18)</f>
        <v>0</v>
      </c>
    </row>
    <row r="20" spans="1:9" ht="64.5" customHeight="1" x14ac:dyDescent="0.25">
      <c r="A20" s="11"/>
      <c r="B20" s="15"/>
      <c r="C20" s="15"/>
      <c r="D20" s="15"/>
      <c r="E20" s="14"/>
      <c r="F20" s="11"/>
      <c r="G20" s="11"/>
      <c r="H20" s="91" t="s">
        <v>197</v>
      </c>
      <c r="I20" s="91">
        <f>+I19*10%</f>
        <v>0</v>
      </c>
    </row>
    <row r="21" spans="1:9" s="13" customFormat="1" ht="42" customHeight="1" x14ac:dyDescent="0.25">
      <c r="A21" s="11"/>
      <c r="B21" s="389" t="s">
        <v>154</v>
      </c>
      <c r="C21" s="389"/>
      <c r="D21" s="389"/>
      <c r="E21"/>
      <c r="F21" s="11"/>
      <c r="G21" s="11"/>
    </row>
    <row r="22" spans="1:9" s="11" customFormat="1" ht="29.25" customHeight="1" x14ac:dyDescent="0.25">
      <c r="A22"/>
      <c r="B22" s="333" t="s">
        <v>157</v>
      </c>
      <c r="C22" s="333"/>
      <c r="D22" s="333"/>
      <c r="E22"/>
      <c r="F22"/>
      <c r="G22"/>
    </row>
    <row r="23" spans="1:9" s="11" customFormat="1" ht="30" customHeight="1" x14ac:dyDescent="0.25">
      <c r="A23"/>
      <c r="B23" s="386" t="s">
        <v>148</v>
      </c>
      <c r="C23" s="386"/>
      <c r="D23" s="386"/>
      <c r="E23"/>
      <c r="F23"/>
      <c r="G23"/>
    </row>
    <row r="24" spans="1:9" ht="27.75" customHeight="1" x14ac:dyDescent="0.25">
      <c r="B24" s="386" t="s">
        <v>149</v>
      </c>
      <c r="C24" s="386"/>
      <c r="D24" s="386"/>
    </row>
    <row r="25" spans="1:9" ht="48.75" customHeight="1" x14ac:dyDescent="0.25">
      <c r="B25" s="360" t="s">
        <v>17</v>
      </c>
      <c r="C25" s="360"/>
      <c r="D25" s="65" t="s">
        <v>25</v>
      </c>
      <c r="E25" s="11"/>
      <c r="F25" s="11"/>
    </row>
    <row r="26" spans="1:9" ht="23.25" customHeight="1" x14ac:dyDescent="0.25">
      <c r="B26" s="345" t="s">
        <v>28</v>
      </c>
      <c r="C26" s="345"/>
      <c r="D26" s="345"/>
      <c r="E26" s="11"/>
      <c r="F26" s="11"/>
    </row>
    <row r="27" spans="1:9" ht="28.5" customHeight="1" x14ac:dyDescent="0.25">
      <c r="B27" s="355" t="s">
        <v>3</v>
      </c>
      <c r="C27" s="355"/>
      <c r="D27" s="355"/>
      <c r="E27" s="11"/>
      <c r="F27" s="11"/>
    </row>
    <row r="28" spans="1:9" ht="23.25" customHeight="1" x14ac:dyDescent="0.25">
      <c r="B28" s="333" t="s">
        <v>151</v>
      </c>
      <c r="C28" s="333"/>
      <c r="D28" s="333"/>
      <c r="E28" s="11"/>
      <c r="F28" s="11"/>
    </row>
    <row r="29" spans="1:9" ht="31.5" customHeight="1" x14ac:dyDescent="0.25">
      <c r="B29" s="333" t="s">
        <v>8</v>
      </c>
      <c r="C29" s="333"/>
      <c r="D29" s="333"/>
      <c r="E29" s="11"/>
      <c r="F29" s="11"/>
    </row>
    <row r="30" spans="1:9" ht="34.5" customHeight="1" x14ac:dyDescent="0.25">
      <c r="B30" s="356" t="s">
        <v>143</v>
      </c>
      <c r="C30" s="357"/>
      <c r="D30" s="358"/>
      <c r="E30" s="11"/>
      <c r="F30" s="11"/>
    </row>
    <row r="31" spans="1:9" ht="19.5" customHeight="1" x14ac:dyDescent="0.25">
      <c r="B31" s="49"/>
      <c r="C31" s="50"/>
      <c r="D31" s="50"/>
      <c r="E31" s="11"/>
      <c r="F31" s="11"/>
    </row>
    <row r="32" spans="1:9" ht="19.5" customHeight="1" x14ac:dyDescent="0.25">
      <c r="B32" s="345" t="s">
        <v>27</v>
      </c>
      <c r="C32" s="345"/>
      <c r="D32" s="345"/>
      <c r="E32" s="345"/>
      <c r="F32" s="345"/>
    </row>
    <row r="33" spans="1:9" ht="21.75" customHeight="1" x14ac:dyDescent="0.25">
      <c r="A33" s="11"/>
      <c r="B33" s="332" t="s">
        <v>144</v>
      </c>
      <c r="C33" s="332"/>
      <c r="D33" s="332"/>
      <c r="E33" s="67"/>
      <c r="F33" s="67"/>
      <c r="G33" s="11"/>
    </row>
    <row r="34" spans="1:9" ht="34.5" customHeight="1" x14ac:dyDescent="0.25">
      <c r="A34" s="4"/>
      <c r="B34" s="332" t="s">
        <v>43</v>
      </c>
      <c r="C34" s="332"/>
      <c r="D34" s="332"/>
      <c r="E34" s="294" t="s">
        <v>34</v>
      </c>
      <c r="F34" s="294"/>
      <c r="G34" s="291" t="s">
        <v>187</v>
      </c>
      <c r="H34" s="291" t="s">
        <v>188</v>
      </c>
      <c r="I34" s="291" t="s">
        <v>189</v>
      </c>
    </row>
    <row r="35" spans="1:9" s="11" customFormat="1" ht="20.25" customHeight="1" x14ac:dyDescent="0.25">
      <c r="A35" s="4"/>
      <c r="B35" s="66" t="s">
        <v>12</v>
      </c>
      <c r="C35" s="344" t="s">
        <v>13</v>
      </c>
      <c r="D35" s="344"/>
      <c r="E35" s="41" t="s">
        <v>35</v>
      </c>
      <c r="F35" s="41" t="s">
        <v>36</v>
      </c>
      <c r="G35" s="291"/>
      <c r="H35" s="291"/>
      <c r="I35" s="291"/>
    </row>
    <row r="36" spans="1:9" s="4" customFormat="1" ht="24.75" customHeight="1" x14ac:dyDescent="0.25">
      <c r="A36" s="11"/>
      <c r="B36" s="62" t="s">
        <v>5</v>
      </c>
      <c r="C36" s="331" t="s">
        <v>29</v>
      </c>
      <c r="D36" s="331"/>
      <c r="E36" s="21"/>
      <c r="F36" s="21"/>
      <c r="G36" s="21"/>
      <c r="H36" s="24"/>
      <c r="I36" s="24"/>
    </row>
    <row r="37" spans="1:9" s="4" customFormat="1" ht="16.5" customHeight="1" x14ac:dyDescent="0.25">
      <c r="A37" s="11"/>
      <c r="B37" s="64" t="s">
        <v>40</v>
      </c>
      <c r="C37" s="331" t="s">
        <v>45</v>
      </c>
      <c r="D37" s="331"/>
      <c r="E37" s="21"/>
      <c r="F37" s="21"/>
      <c r="G37" s="21"/>
      <c r="H37" s="24"/>
      <c r="I37" s="24"/>
    </row>
    <row r="38" spans="1:9" s="11" customFormat="1" ht="16.5" x14ac:dyDescent="0.25">
      <c r="B38" s="64" t="s">
        <v>41</v>
      </c>
      <c r="C38" s="331" t="s">
        <v>46</v>
      </c>
      <c r="D38" s="331"/>
      <c r="E38" s="21"/>
      <c r="F38" s="21"/>
      <c r="G38" s="21"/>
      <c r="H38" s="21"/>
      <c r="I38" s="21"/>
    </row>
    <row r="39" spans="1:9" s="11" customFormat="1" ht="19.5" customHeight="1" x14ac:dyDescent="0.25">
      <c r="B39" s="64" t="s">
        <v>145</v>
      </c>
      <c r="C39" s="331" t="s">
        <v>47</v>
      </c>
      <c r="D39" s="331"/>
      <c r="E39" s="21"/>
      <c r="F39" s="21"/>
      <c r="G39" s="21"/>
      <c r="H39" s="21"/>
      <c r="I39" s="21"/>
    </row>
    <row r="40" spans="1:9" s="11" customFormat="1" ht="42" customHeight="1" x14ac:dyDescent="0.25">
      <c r="B40" s="64" t="s">
        <v>146</v>
      </c>
      <c r="C40" s="331" t="s">
        <v>24</v>
      </c>
      <c r="D40" s="331"/>
      <c r="E40" s="22"/>
      <c r="F40" s="100" t="s">
        <v>203</v>
      </c>
      <c r="G40" s="101">
        <v>617</v>
      </c>
      <c r="H40" s="101"/>
      <c r="I40" s="101">
        <v>0</v>
      </c>
    </row>
    <row r="41" spans="1:9" s="11" customFormat="1" ht="19.5" customHeight="1" x14ac:dyDescent="0.25">
      <c r="B41" s="9"/>
      <c r="C41" s="9"/>
      <c r="D41" s="10"/>
      <c r="E41" s="12"/>
      <c r="F41" s="12"/>
    </row>
    <row r="42" spans="1:9" s="11" customFormat="1" ht="16.5" x14ac:dyDescent="0.25">
      <c r="B42" s="332" t="s">
        <v>42</v>
      </c>
      <c r="C42" s="332"/>
      <c r="D42" s="332"/>
      <c r="E42" s="327" t="s">
        <v>34</v>
      </c>
      <c r="F42" s="328"/>
      <c r="G42" s="291" t="s">
        <v>187</v>
      </c>
      <c r="H42" s="291" t="s">
        <v>188</v>
      </c>
      <c r="I42" s="291" t="s">
        <v>189</v>
      </c>
    </row>
    <row r="43" spans="1:9" s="11" customFormat="1" ht="19.5" customHeight="1" x14ac:dyDescent="0.25">
      <c r="B43" s="63" t="s">
        <v>12</v>
      </c>
      <c r="C43" s="359" t="s">
        <v>14</v>
      </c>
      <c r="D43" s="359"/>
      <c r="E43" s="41" t="s">
        <v>35</v>
      </c>
      <c r="F43" s="41" t="s">
        <v>36</v>
      </c>
      <c r="G43" s="291"/>
      <c r="H43" s="291"/>
      <c r="I43" s="291"/>
    </row>
    <row r="44" spans="1:9" s="11" customFormat="1" ht="16.5" x14ac:dyDescent="0.25">
      <c r="A44" s="12"/>
      <c r="B44" s="64" t="s">
        <v>5</v>
      </c>
      <c r="C44" s="331" t="s">
        <v>29</v>
      </c>
      <c r="D44" s="331"/>
      <c r="E44" s="21"/>
      <c r="F44" s="21"/>
      <c r="G44" s="21"/>
      <c r="H44" s="21"/>
      <c r="I44" s="21"/>
    </row>
    <row r="45" spans="1:9" s="11" customFormat="1" ht="19.5" customHeight="1" x14ac:dyDescent="0.25">
      <c r="B45" s="64" t="s">
        <v>19</v>
      </c>
      <c r="C45" s="331" t="s">
        <v>45</v>
      </c>
      <c r="D45" s="331"/>
      <c r="E45" s="21"/>
      <c r="F45" s="21"/>
      <c r="G45" s="21"/>
      <c r="H45" s="21"/>
      <c r="I45" s="21"/>
    </row>
    <row r="46" spans="1:9" s="12" customFormat="1" ht="19.5" customHeight="1" x14ac:dyDescent="0.25">
      <c r="A46" s="11"/>
      <c r="B46" s="64" t="s">
        <v>150</v>
      </c>
      <c r="C46" s="331" t="s">
        <v>46</v>
      </c>
      <c r="D46" s="331"/>
      <c r="E46" s="21"/>
      <c r="F46" s="100" t="s">
        <v>203</v>
      </c>
      <c r="G46" s="101">
        <v>617</v>
      </c>
      <c r="H46" s="101"/>
      <c r="I46" s="101">
        <v>0</v>
      </c>
    </row>
    <row r="47" spans="1:9" s="11" customFormat="1" ht="15" customHeight="1" x14ac:dyDescent="0.25">
      <c r="B47"/>
      <c r="C47"/>
      <c r="D47"/>
      <c r="E47"/>
      <c r="F47"/>
      <c r="H47" s="85"/>
      <c r="I47" s="12"/>
    </row>
    <row r="48" spans="1:9" s="11" customFormat="1" ht="19.5" customHeight="1" x14ac:dyDescent="0.25">
      <c r="A48"/>
      <c r="B48"/>
      <c r="C48"/>
      <c r="D48"/>
      <c r="E48"/>
      <c r="F48"/>
      <c r="G48"/>
      <c r="H48" s="73" t="s">
        <v>191</v>
      </c>
      <c r="I48" s="12">
        <f>SUM(I36:I46)</f>
        <v>0</v>
      </c>
    </row>
    <row r="49" spans="1:9" s="11" customFormat="1" ht="19.5" customHeight="1" x14ac:dyDescent="0.25">
      <c r="A49"/>
      <c r="B49"/>
      <c r="C49"/>
      <c r="D49"/>
      <c r="E49"/>
      <c r="F49"/>
      <c r="G49"/>
      <c r="H49" t="s">
        <v>196</v>
      </c>
      <c r="I49" s="11">
        <f>+I48*5%</f>
        <v>0</v>
      </c>
    </row>
  </sheetData>
  <mergeCells count="52">
    <mergeCell ref="B42:D42"/>
    <mergeCell ref="E42:F42"/>
    <mergeCell ref="C44:D44"/>
    <mergeCell ref="C45:D45"/>
    <mergeCell ref="B33:D33"/>
    <mergeCell ref="E34:F34"/>
    <mergeCell ref="C35:D35"/>
    <mergeCell ref="C36:D36"/>
    <mergeCell ref="C37:D37"/>
    <mergeCell ref="C38:D38"/>
    <mergeCell ref="B1:F1"/>
    <mergeCell ref="B22:D22"/>
    <mergeCell ref="B25:C25"/>
    <mergeCell ref="B26:D26"/>
    <mergeCell ref="B32:F32"/>
    <mergeCell ref="B28:D28"/>
    <mergeCell ref="B2:F2"/>
    <mergeCell ref="B3:F3"/>
    <mergeCell ref="B4:F4"/>
    <mergeCell ref="B5:F5"/>
    <mergeCell ref="B6:C7"/>
    <mergeCell ref="D6:D7"/>
    <mergeCell ref="E6:F6"/>
    <mergeCell ref="B18:C18"/>
    <mergeCell ref="B8:C8"/>
    <mergeCell ref="B9:C9"/>
    <mergeCell ref="C46:D46"/>
    <mergeCell ref="C39:D39"/>
    <mergeCell ref="C40:D40"/>
    <mergeCell ref="D10:D14"/>
    <mergeCell ref="C43:D43"/>
    <mergeCell ref="B19:C19"/>
    <mergeCell ref="B21:D21"/>
    <mergeCell ref="B23:D23"/>
    <mergeCell ref="B24:D24"/>
    <mergeCell ref="B30:D30"/>
    <mergeCell ref="B34:D34"/>
    <mergeCell ref="B27:D27"/>
    <mergeCell ref="B29:D29"/>
    <mergeCell ref="B15:C15"/>
    <mergeCell ref="B16:C16"/>
    <mergeCell ref="B17:C17"/>
    <mergeCell ref="G42:G43"/>
    <mergeCell ref="H42:H43"/>
    <mergeCell ref="I42:I43"/>
    <mergeCell ref="G5:I5"/>
    <mergeCell ref="G6:G7"/>
    <mergeCell ref="H6:H7"/>
    <mergeCell ref="I6:I7"/>
    <mergeCell ref="G34:G35"/>
    <mergeCell ref="H34:H35"/>
    <mergeCell ref="I34:I35"/>
  </mergeCells>
  <pageMargins left="0.7" right="0.7" top="0.75" bottom="0.75" header="0.3" footer="0.3"/>
  <ignoredErrors>
    <ignoredError sqref="D19"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2"/>
  <sheetViews>
    <sheetView showGridLines="0" topLeftCell="A13" zoomScaleNormal="100" zoomScaleSheetLayoutView="85" workbookViewId="0">
      <selection activeCell="I19" sqref="I19"/>
    </sheetView>
  </sheetViews>
  <sheetFormatPr baseColWidth="10" defaultRowHeight="20.100000000000001" customHeight="1" x14ac:dyDescent="0.25"/>
  <cols>
    <col min="1" max="1" width="25.5703125" style="11" customWidth="1"/>
    <col min="2" max="2" width="34.85546875" style="11" customWidth="1"/>
    <col min="3" max="3" width="40.140625" style="11" customWidth="1"/>
    <col min="4" max="4" width="15.7109375" style="11" customWidth="1"/>
    <col min="5" max="7" width="11.42578125" style="11"/>
    <col min="8" max="8" width="19.28515625" style="11" bestFit="1" customWidth="1"/>
    <col min="9" max="16384" width="11.42578125" style="11"/>
  </cols>
  <sheetData>
    <row r="1" spans="1:9" ht="15" customHeight="1" x14ac:dyDescent="0.3">
      <c r="A1" s="302" t="s">
        <v>130</v>
      </c>
      <c r="B1" s="302"/>
      <c r="C1" s="302"/>
      <c r="D1" s="302"/>
      <c r="E1" s="302"/>
      <c r="F1" s="302"/>
    </row>
    <row r="2" spans="1:9" ht="20.100000000000001" customHeight="1" x14ac:dyDescent="0.3">
      <c r="A2" s="302" t="s">
        <v>65</v>
      </c>
      <c r="B2" s="302"/>
      <c r="C2" s="302"/>
      <c r="D2" s="302"/>
      <c r="E2" s="302"/>
      <c r="F2" s="302"/>
    </row>
    <row r="3" spans="1:9" ht="15" customHeight="1" x14ac:dyDescent="0.3">
      <c r="A3" s="302" t="s">
        <v>9</v>
      </c>
      <c r="B3" s="302"/>
      <c r="C3" s="302"/>
      <c r="D3" s="302"/>
      <c r="E3" s="302"/>
      <c r="F3" s="302"/>
    </row>
    <row r="4" spans="1:9" ht="15" customHeight="1" x14ac:dyDescent="0.3">
      <c r="A4" s="302" t="s">
        <v>37</v>
      </c>
      <c r="B4" s="302"/>
      <c r="C4" s="302"/>
      <c r="D4" s="302"/>
      <c r="E4" s="302"/>
      <c r="F4" s="302"/>
    </row>
    <row r="5" spans="1:9" ht="15" customHeight="1" x14ac:dyDescent="0.3">
      <c r="A5" s="302"/>
      <c r="B5" s="302"/>
      <c r="C5" s="302"/>
      <c r="D5" s="302"/>
      <c r="E5" s="302"/>
      <c r="F5" s="302"/>
      <c r="G5" s="292" t="s">
        <v>190</v>
      </c>
      <c r="H5" s="293"/>
      <c r="I5" s="293"/>
    </row>
    <row r="6" spans="1:9" ht="15.75" customHeight="1" x14ac:dyDescent="0.25">
      <c r="A6" s="294" t="s">
        <v>0</v>
      </c>
      <c r="B6" s="294"/>
      <c r="C6" s="294"/>
      <c r="D6" s="312" t="s">
        <v>159</v>
      </c>
      <c r="E6" s="294" t="s">
        <v>34</v>
      </c>
      <c r="F6" s="294"/>
      <c r="G6" s="291" t="s">
        <v>187</v>
      </c>
      <c r="H6" s="291" t="s">
        <v>188</v>
      </c>
      <c r="I6" s="291" t="s">
        <v>189</v>
      </c>
    </row>
    <row r="7" spans="1:9" ht="70.5" customHeight="1" x14ac:dyDescent="0.25">
      <c r="A7" s="294"/>
      <c r="B7" s="294"/>
      <c r="C7" s="294"/>
      <c r="D7" s="313"/>
      <c r="E7" s="41" t="s">
        <v>35</v>
      </c>
      <c r="F7" s="41" t="s">
        <v>36</v>
      </c>
      <c r="G7" s="291"/>
      <c r="H7" s="291"/>
      <c r="I7" s="291"/>
    </row>
    <row r="8" spans="1:9" ht="82.5" customHeight="1" x14ac:dyDescent="0.25">
      <c r="A8" s="398" t="s">
        <v>91</v>
      </c>
      <c r="B8" s="399"/>
      <c r="C8" s="399"/>
      <c r="D8" s="30">
        <v>100</v>
      </c>
      <c r="E8" s="100" t="s">
        <v>203</v>
      </c>
      <c r="F8" s="100"/>
      <c r="G8" s="101">
        <v>619</v>
      </c>
      <c r="H8" s="100" t="s">
        <v>215</v>
      </c>
      <c r="I8" s="101">
        <v>100</v>
      </c>
    </row>
    <row r="9" spans="1:9" ht="95.25" customHeight="1" x14ac:dyDescent="0.25">
      <c r="A9" s="398" t="s">
        <v>92</v>
      </c>
      <c r="B9" s="399"/>
      <c r="C9" s="399"/>
      <c r="D9" s="30">
        <v>75</v>
      </c>
      <c r="E9" s="100" t="s">
        <v>203</v>
      </c>
      <c r="F9" s="100"/>
      <c r="G9" s="101">
        <v>619</v>
      </c>
      <c r="H9" s="100" t="s">
        <v>215</v>
      </c>
      <c r="I9" s="101">
        <v>75</v>
      </c>
    </row>
    <row r="10" spans="1:9" ht="70.5" customHeight="1" x14ac:dyDescent="0.25">
      <c r="A10" s="400" t="s">
        <v>93</v>
      </c>
      <c r="B10" s="401"/>
      <c r="C10" s="401"/>
      <c r="D10" s="30">
        <v>75</v>
      </c>
      <c r="E10" s="100" t="s">
        <v>203</v>
      </c>
      <c r="F10" s="100"/>
      <c r="G10" s="101">
        <v>619</v>
      </c>
      <c r="H10" s="100" t="s">
        <v>216</v>
      </c>
      <c r="I10" s="101">
        <v>75</v>
      </c>
    </row>
    <row r="11" spans="1:9" ht="86.25" customHeight="1" x14ac:dyDescent="0.25">
      <c r="A11" s="398" t="s">
        <v>94</v>
      </c>
      <c r="B11" s="399"/>
      <c r="C11" s="399"/>
      <c r="D11" s="30">
        <v>75</v>
      </c>
      <c r="E11" s="100" t="s">
        <v>203</v>
      </c>
      <c r="F11" s="100"/>
      <c r="G11" s="101">
        <v>619</v>
      </c>
      <c r="H11" s="100" t="s">
        <v>217</v>
      </c>
      <c r="I11" s="101">
        <v>75</v>
      </c>
    </row>
    <row r="12" spans="1:9" ht="95.25" customHeight="1" x14ac:dyDescent="0.25">
      <c r="A12" s="398" t="s">
        <v>96</v>
      </c>
      <c r="B12" s="399"/>
      <c r="C12" s="399"/>
      <c r="D12" s="30">
        <v>75</v>
      </c>
      <c r="E12" s="100" t="s">
        <v>203</v>
      </c>
      <c r="F12" s="100"/>
      <c r="G12" s="101">
        <v>619</v>
      </c>
      <c r="H12" s="100" t="s">
        <v>217</v>
      </c>
      <c r="I12" s="101">
        <v>75</v>
      </c>
    </row>
    <row r="13" spans="1:9" ht="57.75" customHeight="1" x14ac:dyDescent="0.25">
      <c r="A13" s="400" t="s">
        <v>95</v>
      </c>
      <c r="B13" s="401"/>
      <c r="C13" s="401"/>
      <c r="D13" s="30">
        <v>50</v>
      </c>
      <c r="E13" s="100" t="s">
        <v>203</v>
      </c>
      <c r="F13" s="100"/>
      <c r="G13" s="101">
        <v>619</v>
      </c>
      <c r="H13" s="100" t="s">
        <v>218</v>
      </c>
      <c r="I13" s="101">
        <v>50</v>
      </c>
    </row>
    <row r="14" spans="1:9" ht="51" customHeight="1" x14ac:dyDescent="0.25">
      <c r="A14" s="402" t="s">
        <v>97</v>
      </c>
      <c r="B14" s="403"/>
      <c r="C14" s="404"/>
      <c r="D14" s="30">
        <v>50</v>
      </c>
      <c r="E14" s="21"/>
      <c r="F14" s="100" t="s">
        <v>203</v>
      </c>
      <c r="G14" s="101">
        <v>619</v>
      </c>
      <c r="H14" s="101"/>
      <c r="I14" s="101">
        <v>0</v>
      </c>
    </row>
    <row r="15" spans="1:9" ht="66" customHeight="1" x14ac:dyDescent="0.25">
      <c r="A15" s="402" t="s">
        <v>98</v>
      </c>
      <c r="B15" s="403"/>
      <c r="C15" s="404"/>
      <c r="D15" s="30">
        <v>50</v>
      </c>
      <c r="E15" s="100" t="s">
        <v>203</v>
      </c>
      <c r="F15" s="100"/>
      <c r="G15" s="101">
        <v>619</v>
      </c>
      <c r="H15" s="102" t="s">
        <v>214</v>
      </c>
      <c r="I15" s="101">
        <v>50</v>
      </c>
    </row>
    <row r="16" spans="1:9" ht="30.75" customHeight="1" x14ac:dyDescent="0.25">
      <c r="A16" s="402" t="s">
        <v>99</v>
      </c>
      <c r="B16" s="403"/>
      <c r="C16" s="404"/>
      <c r="D16" s="30">
        <v>50</v>
      </c>
      <c r="E16" s="21"/>
      <c r="F16" s="100" t="s">
        <v>203</v>
      </c>
      <c r="G16" s="101">
        <v>619</v>
      </c>
      <c r="H16" s="101"/>
      <c r="I16" s="101">
        <v>0</v>
      </c>
    </row>
    <row r="17" spans="1:9" ht="20.100000000000001" customHeight="1" x14ac:dyDescent="0.25">
      <c r="A17" s="314" t="s">
        <v>1</v>
      </c>
      <c r="B17" s="314"/>
      <c r="C17" s="314"/>
      <c r="D17" s="47">
        <f>SUM(D8:D16)</f>
        <v>600</v>
      </c>
      <c r="E17" s="27"/>
      <c r="H17" s="74" t="s">
        <v>191</v>
      </c>
      <c r="I17" s="47">
        <f>SUM(I8:I16)</f>
        <v>500</v>
      </c>
    </row>
    <row r="18" spans="1:9" ht="20.100000000000001" customHeight="1" x14ac:dyDescent="0.25">
      <c r="A18" s="15"/>
      <c r="B18" s="15"/>
      <c r="C18" s="15"/>
      <c r="D18" s="16"/>
    </row>
    <row r="19" spans="1:9" ht="20.100000000000001" customHeight="1" x14ac:dyDescent="0.25">
      <c r="H19" s="27" t="s">
        <v>196</v>
      </c>
      <c r="I19" s="11">
        <f>+I17*5%</f>
        <v>25</v>
      </c>
    </row>
    <row r="21" spans="1:9" ht="48.75" customHeight="1" x14ac:dyDescent="0.25">
      <c r="A21" s="396" t="s">
        <v>66</v>
      </c>
      <c r="B21" s="396"/>
      <c r="C21" s="396"/>
    </row>
    <row r="22" spans="1:9" ht="48" customHeight="1" x14ac:dyDescent="0.25">
      <c r="A22" s="397" t="s">
        <v>16</v>
      </c>
      <c r="B22" s="397"/>
      <c r="C22" s="397"/>
    </row>
  </sheetData>
  <mergeCells count="24">
    <mergeCell ref="A22:C22"/>
    <mergeCell ref="A8:C8"/>
    <mergeCell ref="A9:C9"/>
    <mergeCell ref="A10:C10"/>
    <mergeCell ref="A11:C11"/>
    <mergeCell ref="A17:C17"/>
    <mergeCell ref="A12:C12"/>
    <mergeCell ref="A13:C13"/>
    <mergeCell ref="A14:C14"/>
    <mergeCell ref="A15:C15"/>
    <mergeCell ref="A16:C16"/>
    <mergeCell ref="A1:F1"/>
    <mergeCell ref="A2:F2"/>
    <mergeCell ref="A5:F5"/>
    <mergeCell ref="A3:F3"/>
    <mergeCell ref="A21:C21"/>
    <mergeCell ref="G6:G7"/>
    <mergeCell ref="H6:H7"/>
    <mergeCell ref="I6:I7"/>
    <mergeCell ref="G5:I5"/>
    <mergeCell ref="A4:F4"/>
    <mergeCell ref="A6:C7"/>
    <mergeCell ref="D6:D7"/>
    <mergeCell ref="E6:F6"/>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8"/>
  <sheetViews>
    <sheetView showGridLines="0" topLeftCell="A9" zoomScaleNormal="100" zoomScaleSheetLayoutView="85" workbookViewId="0">
      <selection activeCell="G1" sqref="G1"/>
    </sheetView>
  </sheetViews>
  <sheetFormatPr baseColWidth="10" defaultRowHeight="14.25" x14ac:dyDescent="0.2"/>
  <cols>
    <col min="1" max="1" width="11.42578125" style="13"/>
    <col min="2" max="2" width="66.5703125" style="13" customWidth="1"/>
    <col min="3" max="3" width="17" style="13" customWidth="1"/>
    <col min="4" max="6" width="11.42578125" style="13"/>
    <col min="7" max="7" width="19.28515625" style="13" bestFit="1" customWidth="1"/>
    <col min="8" max="16384" width="11.42578125" style="13"/>
  </cols>
  <sheetData>
    <row r="1" spans="1:8" ht="15" x14ac:dyDescent="0.2">
      <c r="B1" s="407" t="s">
        <v>130</v>
      </c>
      <c r="C1" s="407"/>
      <c r="D1" s="407"/>
      <c r="E1" s="407"/>
    </row>
    <row r="2" spans="1:8" ht="15" x14ac:dyDescent="0.2">
      <c r="B2" s="407" t="s">
        <v>31</v>
      </c>
      <c r="C2" s="407"/>
      <c r="D2" s="407"/>
      <c r="E2" s="407"/>
    </row>
    <row r="3" spans="1:8" s="11" customFormat="1" ht="15" x14ac:dyDescent="0.25">
      <c r="A3" s="13"/>
      <c r="B3" s="407" t="s">
        <v>9</v>
      </c>
      <c r="C3" s="407"/>
      <c r="D3" s="407"/>
      <c r="E3" s="407"/>
      <c r="F3" s="13"/>
    </row>
    <row r="4" spans="1:8" ht="15" x14ac:dyDescent="0.25">
      <c r="A4" s="11"/>
      <c r="B4" s="407" t="s">
        <v>37</v>
      </c>
      <c r="C4" s="407"/>
      <c r="D4" s="407"/>
      <c r="E4" s="407"/>
      <c r="F4" s="11"/>
    </row>
    <row r="5" spans="1:8" ht="15" customHeight="1" x14ac:dyDescent="0.2">
      <c r="B5" s="407"/>
      <c r="C5" s="407"/>
      <c r="D5" s="407"/>
      <c r="E5" s="407"/>
      <c r="F5" s="292" t="s">
        <v>190</v>
      </c>
      <c r="G5" s="293"/>
      <c r="H5" s="293"/>
    </row>
    <row r="6" spans="1:8" ht="15" customHeight="1" x14ac:dyDescent="0.2">
      <c r="B6" s="350" t="s">
        <v>10</v>
      </c>
      <c r="C6" s="350" t="s">
        <v>160</v>
      </c>
      <c r="D6" s="294" t="s">
        <v>34</v>
      </c>
      <c r="E6" s="294"/>
      <c r="F6" s="291" t="s">
        <v>187</v>
      </c>
      <c r="G6" s="291" t="s">
        <v>188</v>
      </c>
      <c r="H6" s="291" t="s">
        <v>189</v>
      </c>
    </row>
    <row r="7" spans="1:8" ht="80.25" customHeight="1" x14ac:dyDescent="0.2">
      <c r="B7" s="351"/>
      <c r="C7" s="351"/>
      <c r="D7" s="41" t="s">
        <v>35</v>
      </c>
      <c r="E7" s="41" t="s">
        <v>36</v>
      </c>
      <c r="F7" s="291"/>
      <c r="G7" s="291"/>
      <c r="H7" s="291"/>
    </row>
    <row r="8" spans="1:8" ht="74.25" customHeight="1" x14ac:dyDescent="0.25">
      <c r="B8" s="40" t="s">
        <v>103</v>
      </c>
      <c r="C8" s="35">
        <v>150</v>
      </c>
      <c r="D8" s="21"/>
      <c r="E8" s="100" t="s">
        <v>203</v>
      </c>
      <c r="F8" s="117">
        <v>618</v>
      </c>
      <c r="G8" s="117"/>
      <c r="H8" s="117">
        <v>0</v>
      </c>
    </row>
    <row r="9" spans="1:8" ht="67.5" customHeight="1" x14ac:dyDescent="0.2">
      <c r="B9" s="40" t="s">
        <v>102</v>
      </c>
      <c r="C9" s="35">
        <v>150</v>
      </c>
      <c r="D9" s="25"/>
      <c r="E9" s="100" t="s">
        <v>203</v>
      </c>
      <c r="F9" s="117">
        <v>618</v>
      </c>
      <c r="G9" s="117"/>
      <c r="H9" s="117">
        <v>0</v>
      </c>
    </row>
    <row r="10" spans="1:8" ht="72.75" customHeight="1" x14ac:dyDescent="0.2">
      <c r="B10" s="40" t="s">
        <v>100</v>
      </c>
      <c r="C10" s="35">
        <v>150</v>
      </c>
      <c r="D10" s="25"/>
      <c r="E10" s="100" t="s">
        <v>203</v>
      </c>
      <c r="F10" s="117">
        <v>618</v>
      </c>
      <c r="G10" s="117"/>
      <c r="H10" s="117">
        <v>0</v>
      </c>
    </row>
    <row r="11" spans="1:8" ht="56.25" customHeight="1" x14ac:dyDescent="0.2">
      <c r="B11" s="40" t="s">
        <v>101</v>
      </c>
      <c r="C11" s="35">
        <v>75</v>
      </c>
      <c r="D11" s="25"/>
      <c r="E11" s="100" t="s">
        <v>203</v>
      </c>
      <c r="F11" s="117">
        <v>618</v>
      </c>
      <c r="G11" s="117"/>
      <c r="H11" s="117">
        <v>0</v>
      </c>
    </row>
    <row r="12" spans="1:8" ht="44.25" x14ac:dyDescent="0.2">
      <c r="B12" s="69" t="s">
        <v>104</v>
      </c>
      <c r="C12" s="35">
        <v>75</v>
      </c>
      <c r="D12" s="25"/>
      <c r="E12" s="100" t="s">
        <v>203</v>
      </c>
      <c r="F12" s="117">
        <v>618</v>
      </c>
      <c r="G12" s="117"/>
      <c r="H12" s="117">
        <v>0</v>
      </c>
    </row>
    <row r="13" spans="1:8" ht="21" customHeight="1" x14ac:dyDescent="0.25">
      <c r="B13" s="46" t="s">
        <v>11</v>
      </c>
      <c r="C13" s="47">
        <f>SUM(C8:C12)</f>
        <v>600</v>
      </c>
      <c r="G13" s="86" t="s">
        <v>191</v>
      </c>
      <c r="H13" s="47">
        <f>SUM(H8:H12)</f>
        <v>0</v>
      </c>
    </row>
    <row r="14" spans="1:8" ht="21" customHeight="1" x14ac:dyDescent="0.2">
      <c r="G14" s="13" t="s">
        <v>197</v>
      </c>
      <c r="H14" s="13">
        <f>+H13*10%</f>
        <v>0</v>
      </c>
    </row>
    <row r="15" spans="1:8" ht="50.25" customHeight="1" x14ac:dyDescent="0.2">
      <c r="B15" s="405" t="s">
        <v>32</v>
      </c>
      <c r="C15" s="406"/>
    </row>
    <row r="16" spans="1:8" ht="51.75" customHeight="1" x14ac:dyDescent="0.2">
      <c r="B16" s="397" t="s">
        <v>16</v>
      </c>
      <c r="C16" s="397"/>
    </row>
    <row r="38" spans="2:2" ht="15" x14ac:dyDescent="0.25">
      <c r="B38" s="3"/>
    </row>
  </sheetData>
  <mergeCells count="14">
    <mergeCell ref="B1:E1"/>
    <mergeCell ref="B2:E2"/>
    <mergeCell ref="B3:E3"/>
    <mergeCell ref="B4:E4"/>
    <mergeCell ref="B5:E5"/>
    <mergeCell ref="F5:H5"/>
    <mergeCell ref="F6:F7"/>
    <mergeCell ref="G6:G7"/>
    <mergeCell ref="H6:H7"/>
    <mergeCell ref="B16:C16"/>
    <mergeCell ref="B15:C15"/>
    <mergeCell ref="B6:B7"/>
    <mergeCell ref="C6:C7"/>
    <mergeCell ref="D6:E6"/>
  </mergeCells>
  <printOptions horizontalCentered="1" verticalCentered="1"/>
  <pageMargins left="0.51181102362204722" right="0.19685039370078741" top="0" bottom="0.35433070866141736" header="0.31496062992125984" footer="0.31496062992125984"/>
  <pageSetup scale="5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39"/>
  <sheetViews>
    <sheetView showGridLines="0" topLeftCell="A2" zoomScaleNormal="100" zoomScaleSheetLayoutView="100" workbookViewId="0">
      <selection activeCell="I7" sqref="I7"/>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8" width="11.42578125" style="4"/>
    <col min="9" max="9" width="19.28515625" style="4" bestFit="1" customWidth="1"/>
    <col min="10"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10" ht="18.75" x14ac:dyDescent="0.25">
      <c r="B1" s="371" t="s">
        <v>130</v>
      </c>
      <c r="C1" s="371"/>
      <c r="D1" s="371"/>
      <c r="E1" s="371"/>
      <c r="F1" s="371"/>
      <c r="G1" s="371"/>
    </row>
    <row r="2" spans="2:10" ht="16.5" customHeight="1" x14ac:dyDescent="0.25">
      <c r="B2" s="371" t="s">
        <v>67</v>
      </c>
      <c r="C2" s="371"/>
      <c r="D2" s="371"/>
      <c r="E2" s="371"/>
      <c r="F2" s="371"/>
      <c r="G2" s="371"/>
    </row>
    <row r="3" spans="2:10" s="11" customFormat="1" ht="15" customHeight="1" x14ac:dyDescent="0.25">
      <c r="B3" s="371" t="s">
        <v>9</v>
      </c>
      <c r="C3" s="371"/>
      <c r="D3" s="371"/>
      <c r="E3" s="371"/>
      <c r="F3" s="371"/>
      <c r="G3" s="371"/>
    </row>
    <row r="4" spans="2:10" ht="16.5" customHeight="1" x14ac:dyDescent="0.25">
      <c r="B4" s="371" t="s">
        <v>37</v>
      </c>
      <c r="C4" s="371"/>
      <c r="D4" s="371"/>
      <c r="E4" s="371"/>
      <c r="F4" s="371"/>
      <c r="G4" s="371"/>
      <c r="H4" s="292" t="s">
        <v>190</v>
      </c>
      <c r="I4" s="293"/>
      <c r="J4" s="293"/>
    </row>
    <row r="5" spans="2:10" ht="16.5" x14ac:dyDescent="0.25">
      <c r="B5" s="411" t="s">
        <v>10</v>
      </c>
      <c r="C5" s="412"/>
      <c r="D5" s="413"/>
      <c r="E5" s="417">
        <v>600</v>
      </c>
      <c r="F5" s="294" t="s">
        <v>34</v>
      </c>
      <c r="G5" s="294"/>
      <c r="H5" s="291" t="s">
        <v>187</v>
      </c>
      <c r="I5" s="291" t="s">
        <v>188</v>
      </c>
      <c r="J5" s="291" t="s">
        <v>189</v>
      </c>
    </row>
    <row r="6" spans="2:10" ht="16.5" x14ac:dyDescent="0.25">
      <c r="B6" s="414"/>
      <c r="C6" s="415"/>
      <c r="D6" s="416"/>
      <c r="E6" s="418"/>
      <c r="F6" s="41" t="s">
        <v>35</v>
      </c>
      <c r="G6" s="41" t="s">
        <v>36</v>
      </c>
      <c r="H6" s="291"/>
      <c r="I6" s="291"/>
      <c r="J6" s="291"/>
    </row>
    <row r="7" spans="2:10" s="5" customFormat="1" ht="77.25" customHeight="1" x14ac:dyDescent="0.25">
      <c r="B7" s="408" t="s">
        <v>105</v>
      </c>
      <c r="C7" s="408"/>
      <c r="D7" s="408"/>
      <c r="E7" s="31">
        <v>200</v>
      </c>
      <c r="F7" s="23"/>
      <c r="G7" s="118" t="s">
        <v>203</v>
      </c>
      <c r="H7" s="118">
        <v>620</v>
      </c>
      <c r="I7" s="118" t="s">
        <v>219</v>
      </c>
      <c r="J7" s="118">
        <v>0</v>
      </c>
    </row>
    <row r="8" spans="2:10" s="5" customFormat="1" ht="62.25" customHeight="1" x14ac:dyDescent="0.25">
      <c r="B8" s="408" t="s">
        <v>106</v>
      </c>
      <c r="C8" s="408"/>
      <c r="D8" s="408"/>
      <c r="E8" s="31">
        <v>200</v>
      </c>
      <c r="F8" s="23"/>
      <c r="G8" s="118" t="s">
        <v>203</v>
      </c>
      <c r="H8" s="118">
        <v>620</v>
      </c>
      <c r="I8" s="118" t="s">
        <v>220</v>
      </c>
      <c r="J8" s="118">
        <v>0</v>
      </c>
    </row>
    <row r="9" spans="2:10" s="6" customFormat="1" ht="56.25" customHeight="1" x14ac:dyDescent="0.25">
      <c r="B9" s="409" t="s">
        <v>126</v>
      </c>
      <c r="C9" s="409"/>
      <c r="D9" s="409"/>
      <c r="E9" s="32">
        <v>200</v>
      </c>
      <c r="F9" s="23"/>
      <c r="G9" s="118" t="s">
        <v>203</v>
      </c>
      <c r="H9" s="118">
        <v>620</v>
      </c>
      <c r="I9" s="118" t="s">
        <v>221</v>
      </c>
      <c r="J9" s="118">
        <v>0</v>
      </c>
    </row>
    <row r="10" spans="2:10" ht="21" customHeight="1" x14ac:dyDescent="0.25">
      <c r="B10" s="410" t="s">
        <v>11</v>
      </c>
      <c r="C10" s="410"/>
      <c r="D10" s="410"/>
      <c r="E10" s="43">
        <f>SUM(E7:E9)</f>
        <v>600</v>
      </c>
      <c r="I10" s="87" t="s">
        <v>191</v>
      </c>
      <c r="J10" s="43">
        <f>SUM(J7:J9)</f>
        <v>0</v>
      </c>
    </row>
    <row r="11" spans="2:10" s="5" customFormat="1" ht="16.5" x14ac:dyDescent="0.25">
      <c r="I11" s="5" t="s">
        <v>196</v>
      </c>
      <c r="J11" s="5">
        <f>+J10*5%</f>
        <v>0</v>
      </c>
    </row>
    <row r="12" spans="2:10" ht="47.25" customHeight="1" x14ac:dyDescent="0.25">
      <c r="E12" s="4"/>
    </row>
    <row r="13" spans="2:10" ht="21.75" customHeight="1" x14ac:dyDescent="0.25">
      <c r="E13" s="4"/>
    </row>
    <row r="14" spans="2:10" ht="47.25" customHeight="1" x14ac:dyDescent="0.25">
      <c r="E14" s="4"/>
    </row>
    <row r="15" spans="2:10" ht="16.5" customHeight="1" x14ac:dyDescent="0.25">
      <c r="E15" s="4"/>
    </row>
    <row r="16" spans="2:10" ht="47.25" customHeight="1" x14ac:dyDescent="0.25">
      <c r="E16" s="4"/>
    </row>
    <row r="17" spans="5:5" ht="16.5" customHeight="1" x14ac:dyDescent="0.25">
      <c r="E17" s="4"/>
    </row>
    <row r="18" spans="5:5" ht="16.5" customHeight="1" x14ac:dyDescent="0.25">
      <c r="E18" s="4"/>
    </row>
    <row r="19" spans="5:5" ht="16.5" customHeight="1" x14ac:dyDescent="0.25">
      <c r="E19" s="4"/>
    </row>
    <row r="20" spans="5:5" ht="16.5" customHeight="1" x14ac:dyDescent="0.25">
      <c r="E20" s="4"/>
    </row>
    <row r="21" spans="5:5" ht="16.5" customHeight="1" x14ac:dyDescent="0.25">
      <c r="E21" s="4"/>
    </row>
    <row r="22" spans="5:5" ht="47.25" customHeight="1" x14ac:dyDescent="0.25">
      <c r="E22" s="4"/>
    </row>
    <row r="23" spans="5:5" ht="20.25" customHeight="1" x14ac:dyDescent="0.25">
      <c r="E23" s="4"/>
    </row>
    <row r="24" spans="5:5" ht="16.5" customHeight="1" x14ac:dyDescent="0.25">
      <c r="E24" s="4"/>
    </row>
    <row r="25" spans="5:5" ht="16.5" customHeight="1" x14ac:dyDescent="0.25">
      <c r="E25" s="4"/>
    </row>
    <row r="26" spans="5:5" ht="16.5" customHeight="1" x14ac:dyDescent="0.25">
      <c r="E26" s="4"/>
    </row>
    <row r="27" spans="5:5" ht="16.5" customHeight="1" x14ac:dyDescent="0.25">
      <c r="E27" s="4"/>
    </row>
    <row r="28" spans="5:5" ht="16.5" customHeight="1" x14ac:dyDescent="0.25">
      <c r="E28" s="4"/>
    </row>
    <row r="29" spans="5:5" ht="16.5" customHeight="1" x14ac:dyDescent="0.25">
      <c r="E29" s="4"/>
    </row>
    <row r="30" spans="5:5" ht="47.25" customHeight="1" x14ac:dyDescent="0.25">
      <c r="E30" s="4"/>
    </row>
    <row r="31" spans="5:5" ht="47.25" customHeight="1" x14ac:dyDescent="0.25">
      <c r="E31" s="4"/>
    </row>
    <row r="32" spans="5:5" ht="47.25" customHeight="1" x14ac:dyDescent="0.25">
      <c r="E32" s="4"/>
    </row>
    <row r="33" spans="5:5" ht="47.25" customHeight="1" x14ac:dyDescent="0.25">
      <c r="E33" s="4"/>
    </row>
    <row r="34" spans="5:5" ht="47.25" customHeight="1" x14ac:dyDescent="0.25">
      <c r="E34" s="4"/>
    </row>
    <row r="35" spans="5:5" ht="47.25" customHeight="1" x14ac:dyDescent="0.25">
      <c r="E35" s="4"/>
    </row>
    <row r="36" spans="5:5" ht="47.25" customHeight="1" x14ac:dyDescent="0.25">
      <c r="E36" s="4"/>
    </row>
    <row r="37" spans="5:5" ht="47.25" customHeight="1" x14ac:dyDescent="0.25">
      <c r="E37" s="4"/>
    </row>
    <row r="38" spans="5:5" ht="47.25" customHeight="1" x14ac:dyDescent="0.25">
      <c r="E38" s="4"/>
    </row>
    <row r="39" spans="5:5" ht="47.25" customHeight="1" x14ac:dyDescent="0.25">
      <c r="E39" s="4"/>
    </row>
  </sheetData>
  <mergeCells count="15">
    <mergeCell ref="B9:D9"/>
    <mergeCell ref="B10:D10"/>
    <mergeCell ref="B8:D8"/>
    <mergeCell ref="B1:G1"/>
    <mergeCell ref="B2:G2"/>
    <mergeCell ref="B3:G3"/>
    <mergeCell ref="B4:G4"/>
    <mergeCell ref="B5:D6"/>
    <mergeCell ref="E5:E6"/>
    <mergeCell ref="F5:G5"/>
    <mergeCell ref="H5:H6"/>
    <mergeCell ref="I5:I6"/>
    <mergeCell ref="J5:J6"/>
    <mergeCell ref="H4:J4"/>
    <mergeCell ref="B7:D7"/>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40"/>
  <sheetViews>
    <sheetView showGridLines="0" topLeftCell="A23" zoomScaleNormal="100" zoomScaleSheetLayoutView="100" workbookViewId="0">
      <selection activeCell="J20" sqref="J20"/>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8" width="11.42578125" style="4"/>
    <col min="9" max="9" width="19.28515625" style="4" bestFit="1" customWidth="1"/>
    <col min="10"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10" ht="18.75" x14ac:dyDescent="0.25">
      <c r="B1" s="371" t="s">
        <v>130</v>
      </c>
      <c r="C1" s="371"/>
      <c r="D1" s="371"/>
      <c r="E1" s="371"/>
      <c r="F1" s="371"/>
      <c r="G1" s="371"/>
    </row>
    <row r="2" spans="2:10" ht="16.5" customHeight="1" x14ac:dyDescent="0.25">
      <c r="B2" s="371" t="s">
        <v>26</v>
      </c>
      <c r="C2" s="371"/>
      <c r="D2" s="371"/>
      <c r="E2" s="371"/>
      <c r="F2" s="371"/>
      <c r="G2" s="371"/>
    </row>
    <row r="3" spans="2:10" s="11" customFormat="1" ht="15" customHeight="1" x14ac:dyDescent="0.25">
      <c r="B3" s="371" t="s">
        <v>9</v>
      </c>
      <c r="C3" s="371"/>
      <c r="D3" s="371"/>
      <c r="E3" s="371"/>
      <c r="F3" s="371"/>
      <c r="G3" s="371"/>
    </row>
    <row r="4" spans="2:10" ht="16.5" customHeight="1" x14ac:dyDescent="0.25">
      <c r="B4" s="371" t="s">
        <v>37</v>
      </c>
      <c r="C4" s="371"/>
      <c r="D4" s="371"/>
      <c r="E4" s="371"/>
      <c r="F4" s="371"/>
      <c r="G4" s="371"/>
      <c r="H4" s="292" t="s">
        <v>190</v>
      </c>
      <c r="I4" s="293"/>
      <c r="J4" s="293"/>
    </row>
    <row r="5" spans="2:10" ht="16.5" x14ac:dyDescent="0.25">
      <c r="B5" s="411" t="s">
        <v>10</v>
      </c>
      <c r="C5" s="412"/>
      <c r="D5" s="413"/>
      <c r="E5" s="417">
        <v>400</v>
      </c>
      <c r="F5" s="294" t="s">
        <v>34</v>
      </c>
      <c r="G5" s="294"/>
      <c r="H5" s="291" t="s">
        <v>187</v>
      </c>
      <c r="I5" s="291" t="s">
        <v>188</v>
      </c>
      <c r="J5" s="291" t="s">
        <v>189</v>
      </c>
    </row>
    <row r="6" spans="2:10" ht="16.5" x14ac:dyDescent="0.25">
      <c r="B6" s="414"/>
      <c r="C6" s="415"/>
      <c r="D6" s="416"/>
      <c r="E6" s="418"/>
      <c r="F6" s="41" t="s">
        <v>35</v>
      </c>
      <c r="G6" s="41" t="s">
        <v>36</v>
      </c>
      <c r="H6" s="291"/>
      <c r="I6" s="291"/>
      <c r="J6" s="291"/>
    </row>
    <row r="7" spans="2:10" s="5" customFormat="1" ht="56.25" customHeight="1" x14ac:dyDescent="0.25">
      <c r="B7" s="423" t="s">
        <v>107</v>
      </c>
      <c r="C7" s="424"/>
      <c r="D7" s="425"/>
      <c r="E7" s="31">
        <v>100</v>
      </c>
      <c r="F7" s="21"/>
      <c r="G7" s="100" t="s">
        <v>203</v>
      </c>
      <c r="H7" s="118">
        <v>621</v>
      </c>
      <c r="I7" s="118" t="s">
        <v>221</v>
      </c>
      <c r="J7" s="118">
        <v>0</v>
      </c>
    </row>
    <row r="8" spans="2:10" s="5" customFormat="1" ht="53.25" customHeight="1" x14ac:dyDescent="0.25">
      <c r="B8" s="423" t="s">
        <v>108</v>
      </c>
      <c r="C8" s="424"/>
      <c r="D8" s="425"/>
      <c r="E8" s="31">
        <v>50</v>
      </c>
      <c r="F8" s="21"/>
      <c r="G8" s="100" t="s">
        <v>203</v>
      </c>
      <c r="H8" s="118">
        <v>621</v>
      </c>
      <c r="I8" s="118" t="s">
        <v>221</v>
      </c>
      <c r="J8" s="118">
        <v>0</v>
      </c>
    </row>
    <row r="9" spans="2:10" s="5" customFormat="1" ht="53.25" customHeight="1" x14ac:dyDescent="0.25">
      <c r="B9" s="423" t="s">
        <v>109</v>
      </c>
      <c r="C9" s="424"/>
      <c r="D9" s="425"/>
      <c r="E9" s="31">
        <v>50</v>
      </c>
      <c r="F9" s="21"/>
      <c r="G9" s="100" t="s">
        <v>203</v>
      </c>
      <c r="H9" s="118">
        <v>621</v>
      </c>
      <c r="I9" s="118" t="s">
        <v>220</v>
      </c>
      <c r="J9" s="118">
        <v>0</v>
      </c>
    </row>
    <row r="10" spans="2:10" s="5" customFormat="1" ht="72" customHeight="1" x14ac:dyDescent="0.25">
      <c r="B10" s="419" t="s">
        <v>105</v>
      </c>
      <c r="C10" s="420"/>
      <c r="D10" s="421"/>
      <c r="E10" s="31">
        <v>100</v>
      </c>
      <c r="F10" s="23"/>
      <c r="G10" s="100" t="s">
        <v>203</v>
      </c>
      <c r="H10" s="118">
        <v>621</v>
      </c>
      <c r="I10" s="118" t="s">
        <v>219</v>
      </c>
      <c r="J10" s="118">
        <v>0</v>
      </c>
    </row>
    <row r="11" spans="2:10" s="6" customFormat="1" ht="78" customHeight="1" x14ac:dyDescent="0.25">
      <c r="B11" s="409" t="s">
        <v>57</v>
      </c>
      <c r="C11" s="409"/>
      <c r="D11" s="409"/>
      <c r="E11" s="32">
        <v>100</v>
      </c>
      <c r="F11" s="23"/>
      <c r="G11" s="100" t="s">
        <v>203</v>
      </c>
      <c r="H11" s="118">
        <v>621</v>
      </c>
      <c r="I11" s="118" t="s">
        <v>221</v>
      </c>
      <c r="J11" s="118">
        <v>0</v>
      </c>
    </row>
    <row r="12" spans="2:10" ht="21" customHeight="1" x14ac:dyDescent="0.25">
      <c r="B12" s="410" t="s">
        <v>11</v>
      </c>
      <c r="C12" s="410"/>
      <c r="D12" s="410"/>
      <c r="E12" s="43">
        <f>SUM(E7:E11)</f>
        <v>400</v>
      </c>
      <c r="I12" s="87" t="s">
        <v>191</v>
      </c>
      <c r="J12" s="95">
        <f>SUM(J7:J11)</f>
        <v>0</v>
      </c>
    </row>
    <row r="13" spans="2:10" s="5" customFormat="1" ht="16.5" x14ac:dyDescent="0.25">
      <c r="I13" s="5" t="s">
        <v>196</v>
      </c>
      <c r="J13" s="5">
        <f>+J12*5%</f>
        <v>0</v>
      </c>
    </row>
    <row r="14" spans="2:10" ht="22.5" customHeight="1" x14ac:dyDescent="0.25">
      <c r="B14" s="396" t="s">
        <v>58</v>
      </c>
      <c r="C14" s="396"/>
      <c r="D14" s="396"/>
      <c r="E14" s="396"/>
    </row>
    <row r="15" spans="2:10" ht="24.75" customHeight="1" x14ac:dyDescent="0.25">
      <c r="B15" s="426" t="s">
        <v>2</v>
      </c>
      <c r="C15" s="426"/>
      <c r="D15" s="426"/>
      <c r="E15" s="426"/>
    </row>
    <row r="16" spans="2:10" ht="37.5" customHeight="1" x14ac:dyDescent="0.25">
      <c r="B16" s="422" t="s">
        <v>3</v>
      </c>
      <c r="C16" s="422"/>
      <c r="D16" s="422"/>
      <c r="E16" s="422"/>
    </row>
    <row r="17" spans="2:10" ht="27.75" customHeight="1" x14ac:dyDescent="0.25">
      <c r="B17" s="409" t="s">
        <v>22</v>
      </c>
      <c r="C17" s="409"/>
      <c r="D17" s="409"/>
      <c r="E17" s="409"/>
    </row>
    <row r="18" spans="2:10" ht="51.75" customHeight="1" x14ac:dyDescent="0.25">
      <c r="B18" s="422" t="s">
        <v>33</v>
      </c>
      <c r="C18" s="422"/>
      <c r="D18" s="422"/>
      <c r="E18" s="422"/>
    </row>
    <row r="19" spans="2:10" ht="36.75" customHeight="1" x14ac:dyDescent="0.25">
      <c r="B19" s="422" t="s">
        <v>161</v>
      </c>
      <c r="C19" s="422"/>
      <c r="D19" s="422"/>
      <c r="E19" s="422"/>
    </row>
    <row r="20" spans="2:10" ht="27" customHeight="1" x14ac:dyDescent="0.25">
      <c r="B20" s="435" t="s">
        <v>8</v>
      </c>
      <c r="C20" s="435"/>
      <c r="D20" s="435"/>
      <c r="E20" s="435"/>
    </row>
    <row r="21" spans="2:10" ht="45.75" customHeight="1" x14ac:dyDescent="0.25">
      <c r="B21" s="422" t="s">
        <v>143</v>
      </c>
      <c r="C21" s="422"/>
      <c r="D21" s="422"/>
      <c r="E21" s="422"/>
    </row>
    <row r="22" spans="2:10" s="5" customFormat="1" ht="16.5" x14ac:dyDescent="0.25"/>
    <row r="23" spans="2:10" ht="24.75" customHeight="1" x14ac:dyDescent="0.25">
      <c r="B23" s="427" t="s">
        <v>59</v>
      </c>
      <c r="C23" s="428"/>
      <c r="D23" s="428"/>
      <c r="E23" s="429"/>
    </row>
    <row r="24" spans="2:10" ht="16.5" x14ac:dyDescent="0.25">
      <c r="B24" s="434" t="s">
        <v>60</v>
      </c>
      <c r="C24" s="434"/>
      <c r="D24" s="434"/>
      <c r="E24" s="434"/>
    </row>
    <row r="25" spans="2:10" ht="24.75" customHeight="1" x14ac:dyDescent="0.25">
      <c r="B25" s="432" t="s">
        <v>23</v>
      </c>
      <c r="C25" s="433"/>
      <c r="D25" s="433"/>
      <c r="E25" s="433"/>
      <c r="F25" s="294" t="s">
        <v>34</v>
      </c>
      <c r="G25" s="294"/>
      <c r="H25" s="291" t="s">
        <v>187</v>
      </c>
      <c r="I25" s="291" t="s">
        <v>188</v>
      </c>
      <c r="J25" s="291" t="s">
        <v>189</v>
      </c>
    </row>
    <row r="26" spans="2:10" ht="16.5" x14ac:dyDescent="0.25">
      <c r="B26" s="410" t="s">
        <v>15</v>
      </c>
      <c r="C26" s="410"/>
      <c r="D26" s="410" t="s">
        <v>13</v>
      </c>
      <c r="E26" s="410"/>
      <c r="F26" s="41" t="s">
        <v>35</v>
      </c>
      <c r="G26" s="41" t="s">
        <v>36</v>
      </c>
      <c r="H26" s="291"/>
      <c r="I26" s="291"/>
      <c r="J26" s="291"/>
    </row>
    <row r="27" spans="2:10" ht="16.5" x14ac:dyDescent="0.25">
      <c r="B27" s="430" t="s">
        <v>5</v>
      </c>
      <c r="C27" s="431"/>
      <c r="D27" s="331" t="s">
        <v>29</v>
      </c>
      <c r="E27" s="331"/>
      <c r="F27" s="24"/>
      <c r="G27" s="24"/>
      <c r="H27" s="24"/>
      <c r="I27" s="24"/>
      <c r="J27" s="24"/>
    </row>
    <row r="28" spans="2:10" ht="16.5" x14ac:dyDescent="0.25">
      <c r="B28" s="356" t="s">
        <v>163</v>
      </c>
      <c r="C28" s="358"/>
      <c r="D28" s="331" t="s">
        <v>45</v>
      </c>
      <c r="E28" s="331"/>
      <c r="F28" s="24"/>
      <c r="G28" s="24"/>
      <c r="H28" s="24"/>
      <c r="I28" s="24"/>
      <c r="J28" s="24"/>
    </row>
    <row r="29" spans="2:10" ht="16.5" x14ac:dyDescent="0.25">
      <c r="B29" s="356" t="s">
        <v>49</v>
      </c>
      <c r="C29" s="358"/>
      <c r="D29" s="331" t="s">
        <v>165</v>
      </c>
      <c r="E29" s="331"/>
      <c r="F29" s="24"/>
      <c r="G29" s="24"/>
      <c r="H29" s="24"/>
      <c r="I29" s="24"/>
      <c r="J29" s="24"/>
    </row>
    <row r="30" spans="2:10" ht="16.5" x14ac:dyDescent="0.25">
      <c r="B30" s="356" t="s">
        <v>162</v>
      </c>
      <c r="C30" s="358"/>
      <c r="D30" s="331" t="s">
        <v>46</v>
      </c>
      <c r="E30" s="331"/>
      <c r="F30" s="24"/>
      <c r="G30" s="24"/>
      <c r="H30" s="24"/>
      <c r="I30" s="24"/>
      <c r="J30" s="24"/>
    </row>
    <row r="31" spans="2:10" ht="16.5" customHeight="1" x14ac:dyDescent="0.25">
      <c r="B31" s="356" t="s">
        <v>164</v>
      </c>
      <c r="C31" s="358"/>
      <c r="D31" s="331" t="s">
        <v>166</v>
      </c>
      <c r="E31" s="331"/>
      <c r="F31" s="24"/>
      <c r="G31" s="119" t="s">
        <v>203</v>
      </c>
      <c r="H31" s="119">
        <v>621</v>
      </c>
      <c r="I31" s="119"/>
      <c r="J31" s="119">
        <v>0</v>
      </c>
    </row>
    <row r="32" spans="2:10" s="33" customFormat="1" ht="16.5" x14ac:dyDescent="0.25">
      <c r="B32" s="34"/>
      <c r="C32" s="34"/>
      <c r="D32" s="10"/>
      <c r="E32" s="10"/>
    </row>
    <row r="33" spans="2:10" ht="16.5" x14ac:dyDescent="0.25">
      <c r="B33" s="309" t="s">
        <v>42</v>
      </c>
      <c r="C33" s="310"/>
      <c r="D33" s="310"/>
      <c r="E33" s="44"/>
      <c r="F33" s="327" t="s">
        <v>34</v>
      </c>
      <c r="G33" s="328"/>
      <c r="H33" s="291" t="s">
        <v>187</v>
      </c>
      <c r="I33" s="291" t="s">
        <v>188</v>
      </c>
      <c r="J33" s="291" t="s">
        <v>189</v>
      </c>
    </row>
    <row r="34" spans="2:10" ht="16.5" x14ac:dyDescent="0.25">
      <c r="B34" s="436" t="s">
        <v>12</v>
      </c>
      <c r="C34" s="437"/>
      <c r="D34" s="438" t="s">
        <v>14</v>
      </c>
      <c r="E34" s="438"/>
      <c r="F34" s="45" t="s">
        <v>35</v>
      </c>
      <c r="G34" s="45" t="s">
        <v>36</v>
      </c>
      <c r="H34" s="291"/>
      <c r="I34" s="291"/>
      <c r="J34" s="291"/>
    </row>
    <row r="35" spans="2:10" ht="16.5" x14ac:dyDescent="0.25">
      <c r="B35" s="355" t="s">
        <v>5</v>
      </c>
      <c r="C35" s="355"/>
      <c r="D35" s="331" t="s">
        <v>29</v>
      </c>
      <c r="E35" s="331"/>
      <c r="F35" s="24"/>
      <c r="G35" s="24"/>
      <c r="H35" s="24"/>
      <c r="I35" s="24"/>
      <c r="J35" s="24"/>
    </row>
    <row r="36" spans="2:10" ht="16.5" x14ac:dyDescent="0.25">
      <c r="B36" s="355" t="s">
        <v>167</v>
      </c>
      <c r="C36" s="355"/>
      <c r="D36" s="331" t="s">
        <v>45</v>
      </c>
      <c r="E36" s="331"/>
      <c r="F36" s="24"/>
      <c r="G36" s="24"/>
      <c r="H36" s="24"/>
      <c r="I36" s="24"/>
      <c r="J36" s="24"/>
    </row>
    <row r="37" spans="2:10" ht="16.5" x14ac:dyDescent="0.25">
      <c r="B37" s="355" t="s">
        <v>168</v>
      </c>
      <c r="C37" s="355"/>
      <c r="D37" s="331" t="s">
        <v>46</v>
      </c>
      <c r="E37" s="331"/>
      <c r="F37" s="24"/>
      <c r="G37" s="119" t="s">
        <v>203</v>
      </c>
      <c r="H37" s="119">
        <v>621</v>
      </c>
      <c r="I37" s="119"/>
      <c r="J37" s="119">
        <v>0</v>
      </c>
    </row>
    <row r="38" spans="2:10" ht="16.5" customHeight="1" x14ac:dyDescent="0.25">
      <c r="E38" s="4"/>
      <c r="I38" s="88"/>
    </row>
    <row r="39" spans="2:10" ht="16.5" customHeight="1" x14ac:dyDescent="0.25">
      <c r="E39" s="4"/>
      <c r="I39" s="87" t="s">
        <v>191</v>
      </c>
      <c r="J39" s="4">
        <f>SUM(J27:J37)</f>
        <v>0</v>
      </c>
    </row>
    <row r="40" spans="2:10" ht="25.5" customHeight="1" x14ac:dyDescent="0.25">
      <c r="I40" s="4" t="s">
        <v>196</v>
      </c>
      <c r="J40" s="4">
        <f>+J39*5%</f>
        <v>0</v>
      </c>
    </row>
  </sheetData>
  <mergeCells count="57">
    <mergeCell ref="F33:G33"/>
    <mergeCell ref="B35:C35"/>
    <mergeCell ref="B36:C36"/>
    <mergeCell ref="B37:C37"/>
    <mergeCell ref="D35:E35"/>
    <mergeCell ref="D36:E36"/>
    <mergeCell ref="D37:E37"/>
    <mergeCell ref="B30:C30"/>
    <mergeCell ref="B31:C31"/>
    <mergeCell ref="D30:E30"/>
    <mergeCell ref="D31:E31"/>
    <mergeCell ref="B34:C34"/>
    <mergeCell ref="D34:E34"/>
    <mergeCell ref="B33:D33"/>
    <mergeCell ref="B25:E25"/>
    <mergeCell ref="B24:E24"/>
    <mergeCell ref="B18:E18"/>
    <mergeCell ref="B5:D6"/>
    <mergeCell ref="E5:E6"/>
    <mergeCell ref="B21:E21"/>
    <mergeCell ref="B14:E14"/>
    <mergeCell ref="B11:D11"/>
    <mergeCell ref="B20:E20"/>
    <mergeCell ref="B29:C29"/>
    <mergeCell ref="D29:E29"/>
    <mergeCell ref="B26:C26"/>
    <mergeCell ref="D26:E26"/>
    <mergeCell ref="B27:C27"/>
    <mergeCell ref="D27:E27"/>
    <mergeCell ref="B28:C28"/>
    <mergeCell ref="D28:E28"/>
    <mergeCell ref="F5:G5"/>
    <mergeCell ref="F25:G25"/>
    <mergeCell ref="B1:G1"/>
    <mergeCell ref="B2:G2"/>
    <mergeCell ref="B3:G3"/>
    <mergeCell ref="B4:G4"/>
    <mergeCell ref="B10:D10"/>
    <mergeCell ref="B19:E19"/>
    <mergeCell ref="B7:D7"/>
    <mergeCell ref="B12:D12"/>
    <mergeCell ref="B15:E15"/>
    <mergeCell ref="B16:E16"/>
    <mergeCell ref="B17:E17"/>
    <mergeCell ref="B8:D8"/>
    <mergeCell ref="B9:D9"/>
    <mergeCell ref="B23:E23"/>
    <mergeCell ref="H33:H34"/>
    <mergeCell ref="I33:I34"/>
    <mergeCell ref="J33:J34"/>
    <mergeCell ref="H4:J4"/>
    <mergeCell ref="H5:H6"/>
    <mergeCell ref="I5:I6"/>
    <mergeCell ref="J5:J6"/>
    <mergeCell ref="H25:H26"/>
    <mergeCell ref="I25:I26"/>
    <mergeCell ref="J25:J26"/>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23"/>
  <sheetViews>
    <sheetView showGridLines="0" topLeftCell="A14" zoomScaleNormal="100" zoomScaleSheetLayoutView="100" workbookViewId="0">
      <selection activeCell="J20" sqref="J20"/>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8" width="11.42578125" style="4"/>
    <col min="9" max="9" width="19.28515625" style="4" bestFit="1" customWidth="1"/>
    <col min="10"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10" ht="18.75" x14ac:dyDescent="0.25">
      <c r="B1" s="371" t="s">
        <v>130</v>
      </c>
      <c r="C1" s="371"/>
      <c r="D1" s="371"/>
      <c r="E1" s="371"/>
      <c r="F1" s="371"/>
      <c r="G1" s="371"/>
    </row>
    <row r="2" spans="2:10" ht="16.5" customHeight="1" x14ac:dyDescent="0.25">
      <c r="B2" s="371" t="s">
        <v>173</v>
      </c>
      <c r="C2" s="371"/>
      <c r="D2" s="371"/>
      <c r="E2" s="371"/>
      <c r="F2" s="371"/>
      <c r="G2" s="371"/>
    </row>
    <row r="3" spans="2:10" s="11" customFormat="1" ht="15" customHeight="1" x14ac:dyDescent="0.25">
      <c r="B3" s="371" t="s">
        <v>9</v>
      </c>
      <c r="C3" s="371"/>
      <c r="D3" s="371"/>
      <c r="E3" s="371"/>
      <c r="F3" s="371"/>
      <c r="G3" s="371"/>
    </row>
    <row r="4" spans="2:10" ht="18.75" customHeight="1" x14ac:dyDescent="0.25">
      <c r="B4" s="371" t="s">
        <v>37</v>
      </c>
      <c r="C4" s="371"/>
      <c r="D4" s="371"/>
      <c r="E4" s="371"/>
      <c r="F4" s="371"/>
      <c r="G4" s="371"/>
      <c r="H4" s="292" t="s">
        <v>190</v>
      </c>
      <c r="I4" s="293"/>
      <c r="J4" s="293"/>
    </row>
    <row r="5" spans="2:10" ht="16.5" x14ac:dyDescent="0.25">
      <c r="B5" s="411" t="s">
        <v>10</v>
      </c>
      <c r="C5" s="412"/>
      <c r="D5" s="413"/>
      <c r="E5" s="417">
        <v>600</v>
      </c>
      <c r="F5" s="294" t="s">
        <v>34</v>
      </c>
      <c r="G5" s="294"/>
      <c r="H5" s="291" t="s">
        <v>187</v>
      </c>
      <c r="I5" s="291" t="s">
        <v>188</v>
      </c>
      <c r="J5" s="291" t="s">
        <v>189</v>
      </c>
    </row>
    <row r="6" spans="2:10" ht="16.5" x14ac:dyDescent="0.25">
      <c r="B6" s="414"/>
      <c r="C6" s="415"/>
      <c r="D6" s="416"/>
      <c r="E6" s="418"/>
      <c r="F6" s="41" t="s">
        <v>35</v>
      </c>
      <c r="G6" s="41" t="s">
        <v>36</v>
      </c>
      <c r="H6" s="291"/>
      <c r="I6" s="291"/>
      <c r="J6" s="291"/>
    </row>
    <row r="7" spans="2:10" s="5" customFormat="1" ht="91.5" customHeight="1" x14ac:dyDescent="0.25">
      <c r="B7" s="439" t="s">
        <v>174</v>
      </c>
      <c r="C7" s="440"/>
      <c r="D7" s="441"/>
      <c r="E7" s="31">
        <v>100</v>
      </c>
      <c r="F7" s="100" t="s">
        <v>203</v>
      </c>
      <c r="G7" s="21"/>
      <c r="H7" s="118">
        <v>622</v>
      </c>
      <c r="I7" s="118" t="s">
        <v>222</v>
      </c>
      <c r="J7" s="118">
        <v>100</v>
      </c>
    </row>
    <row r="8" spans="2:10" s="5" customFormat="1" ht="114.75" customHeight="1" x14ac:dyDescent="0.25">
      <c r="B8" s="439" t="s">
        <v>175</v>
      </c>
      <c r="C8" s="440"/>
      <c r="D8" s="441"/>
      <c r="E8" s="31">
        <v>100</v>
      </c>
      <c r="F8" s="100" t="s">
        <v>203</v>
      </c>
      <c r="G8" s="23"/>
      <c r="H8" s="118">
        <v>622</v>
      </c>
      <c r="I8" s="118" t="s">
        <v>222</v>
      </c>
      <c r="J8" s="118">
        <v>100</v>
      </c>
    </row>
    <row r="9" spans="2:10" s="6" customFormat="1" ht="78" customHeight="1" x14ac:dyDescent="0.25">
      <c r="B9" s="439" t="s">
        <v>176</v>
      </c>
      <c r="C9" s="440"/>
      <c r="D9" s="441"/>
      <c r="E9" s="32">
        <v>50</v>
      </c>
      <c r="F9" s="100" t="s">
        <v>203</v>
      </c>
      <c r="G9" s="23"/>
      <c r="H9" s="118">
        <v>622</v>
      </c>
      <c r="I9" s="118" t="s">
        <v>222</v>
      </c>
      <c r="J9" s="118">
        <v>50</v>
      </c>
    </row>
    <row r="10" spans="2:10" s="6" customFormat="1" ht="78" customHeight="1" x14ac:dyDescent="0.25">
      <c r="B10" s="439" t="s">
        <v>177</v>
      </c>
      <c r="C10" s="440"/>
      <c r="D10" s="441"/>
      <c r="E10" s="68">
        <v>50</v>
      </c>
      <c r="F10" s="100" t="s">
        <v>203</v>
      </c>
      <c r="G10" s="24"/>
      <c r="H10" s="118">
        <v>622</v>
      </c>
      <c r="I10" s="118" t="s">
        <v>222</v>
      </c>
      <c r="J10" s="118">
        <v>50</v>
      </c>
    </row>
    <row r="11" spans="2:10" s="6" customFormat="1" ht="33.75" customHeight="1" x14ac:dyDescent="0.25">
      <c r="B11" s="439" t="s">
        <v>186</v>
      </c>
      <c r="C11" s="440"/>
      <c r="D11" s="441"/>
      <c r="E11" s="32">
        <v>100</v>
      </c>
      <c r="F11" s="100" t="s">
        <v>203</v>
      </c>
      <c r="G11" s="23"/>
      <c r="H11" s="118">
        <v>622</v>
      </c>
      <c r="I11" s="23"/>
      <c r="J11" s="118">
        <v>100</v>
      </c>
    </row>
    <row r="12" spans="2:10" s="6" customFormat="1" ht="65.25" customHeight="1" x14ac:dyDescent="0.25">
      <c r="B12" s="439" t="s">
        <v>181</v>
      </c>
      <c r="C12" s="440"/>
      <c r="D12" s="441"/>
      <c r="E12" s="32">
        <v>100</v>
      </c>
      <c r="F12" s="100" t="s">
        <v>203</v>
      </c>
      <c r="G12" s="23"/>
      <c r="H12" s="118">
        <v>622</v>
      </c>
      <c r="I12" s="118" t="s">
        <v>222</v>
      </c>
      <c r="J12" s="118">
        <v>100</v>
      </c>
    </row>
    <row r="13" spans="2:10" s="6" customFormat="1" ht="78" customHeight="1" x14ac:dyDescent="0.25">
      <c r="B13" s="439" t="s">
        <v>178</v>
      </c>
      <c r="C13" s="440"/>
      <c r="D13" s="441"/>
      <c r="E13" s="32">
        <v>20</v>
      </c>
      <c r="F13" s="100" t="s">
        <v>203</v>
      </c>
      <c r="G13" s="23"/>
      <c r="H13" s="118">
        <v>622</v>
      </c>
      <c r="I13" s="118" t="s">
        <v>223</v>
      </c>
      <c r="J13" s="118">
        <v>20</v>
      </c>
    </row>
    <row r="14" spans="2:10" s="6" customFormat="1" ht="78" customHeight="1" x14ac:dyDescent="0.25">
      <c r="B14" s="439" t="s">
        <v>110</v>
      </c>
      <c r="C14" s="440"/>
      <c r="D14" s="441"/>
      <c r="E14" s="68">
        <v>20</v>
      </c>
      <c r="F14" s="100" t="s">
        <v>203</v>
      </c>
      <c r="G14" s="24"/>
      <c r="H14" s="118">
        <v>622</v>
      </c>
      <c r="I14" s="23" t="s">
        <v>224</v>
      </c>
      <c r="J14" s="118">
        <v>20</v>
      </c>
    </row>
    <row r="15" spans="2:10" s="6" customFormat="1" ht="24.75" customHeight="1" x14ac:dyDescent="0.25">
      <c r="B15" s="439" t="s">
        <v>182</v>
      </c>
      <c r="C15" s="440"/>
      <c r="D15" s="441"/>
      <c r="E15" s="32">
        <v>20</v>
      </c>
      <c r="F15" s="23"/>
      <c r="G15" s="118" t="s">
        <v>203</v>
      </c>
      <c r="H15" s="118">
        <v>622</v>
      </c>
      <c r="I15" s="23"/>
      <c r="J15" s="118">
        <v>0</v>
      </c>
    </row>
    <row r="16" spans="2:10" s="6" customFormat="1" ht="31.5" customHeight="1" x14ac:dyDescent="0.25">
      <c r="B16" s="439" t="s">
        <v>179</v>
      </c>
      <c r="C16" s="440"/>
      <c r="D16" s="441"/>
      <c r="E16" s="32">
        <v>20</v>
      </c>
      <c r="F16" s="23"/>
      <c r="G16" s="118" t="s">
        <v>203</v>
      </c>
      <c r="H16" s="118">
        <v>622</v>
      </c>
      <c r="I16" s="23"/>
      <c r="J16" s="118">
        <v>0</v>
      </c>
    </row>
    <row r="17" spans="2:10" s="6" customFormat="1" ht="76.5" customHeight="1" x14ac:dyDescent="0.25">
      <c r="B17" s="439" t="s">
        <v>180</v>
      </c>
      <c r="C17" s="440"/>
      <c r="D17" s="441"/>
      <c r="E17" s="68">
        <v>10</v>
      </c>
      <c r="F17" s="100" t="s">
        <v>203</v>
      </c>
      <c r="G17" s="24"/>
      <c r="H17" s="118">
        <v>622</v>
      </c>
      <c r="I17" s="120">
        <v>40000</v>
      </c>
      <c r="J17" s="118">
        <v>10</v>
      </c>
    </row>
    <row r="18" spans="2:10" s="6" customFormat="1" ht="52.5" customHeight="1" x14ac:dyDescent="0.25">
      <c r="B18" s="439" t="s">
        <v>111</v>
      </c>
      <c r="C18" s="440"/>
      <c r="D18" s="441"/>
      <c r="E18" s="32">
        <v>10</v>
      </c>
      <c r="F18" s="100" t="s">
        <v>203</v>
      </c>
      <c r="G18" s="23"/>
      <c r="H18" s="118">
        <v>622</v>
      </c>
      <c r="I18" s="23" t="s">
        <v>224</v>
      </c>
      <c r="J18" s="118">
        <v>10</v>
      </c>
    </row>
    <row r="19" spans="2:10" ht="21" customHeight="1" x14ac:dyDescent="0.25">
      <c r="B19" s="410" t="s">
        <v>11</v>
      </c>
      <c r="C19" s="410"/>
      <c r="D19" s="410"/>
      <c r="E19" s="43">
        <f>SUM(E7:E18)</f>
        <v>600</v>
      </c>
      <c r="I19" s="87" t="s">
        <v>191</v>
      </c>
      <c r="J19" s="95">
        <f>SUM(J7:J18)</f>
        <v>560</v>
      </c>
    </row>
    <row r="20" spans="2:10" s="5" customFormat="1" ht="16.5" x14ac:dyDescent="0.25">
      <c r="I20" s="5" t="s">
        <v>196</v>
      </c>
      <c r="J20" s="5">
        <f>+J19*5%</f>
        <v>28</v>
      </c>
    </row>
    <row r="21" spans="2:10" ht="19.5" customHeight="1" x14ac:dyDescent="0.25">
      <c r="E21" s="4"/>
    </row>
    <row r="22" spans="2:10" ht="47.25" customHeight="1" x14ac:dyDescent="0.25">
      <c r="E22" s="4"/>
    </row>
    <row r="23" spans="2:10" ht="47.25" customHeight="1" x14ac:dyDescent="0.25">
      <c r="E23" s="4"/>
    </row>
  </sheetData>
  <mergeCells count="24">
    <mergeCell ref="B8:D8"/>
    <mergeCell ref="B10:D10"/>
    <mergeCell ref="B7:D7"/>
    <mergeCell ref="B9:D9"/>
    <mergeCell ref="B19:D19"/>
    <mergeCell ref="B11:D11"/>
    <mergeCell ref="B13:D13"/>
    <mergeCell ref="B16:D16"/>
    <mergeCell ref="B14:D14"/>
    <mergeCell ref="B15:D15"/>
    <mergeCell ref="B18:D18"/>
    <mergeCell ref="B17:D17"/>
    <mergeCell ref="B12:D12"/>
    <mergeCell ref="H5:H6"/>
    <mergeCell ref="I5:I6"/>
    <mergeCell ref="J5:J6"/>
    <mergeCell ref="H4:J4"/>
    <mergeCell ref="B1:G1"/>
    <mergeCell ref="B2:G2"/>
    <mergeCell ref="B3:G3"/>
    <mergeCell ref="B4:G4"/>
    <mergeCell ref="B5:D6"/>
    <mergeCell ref="E5:E6"/>
    <mergeCell ref="F5:G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O13"/>
  <sheetViews>
    <sheetView showGridLines="0" topLeftCell="B1" zoomScaleNormal="100" zoomScaleSheetLayoutView="100" workbookViewId="0">
      <selection activeCell="G13" sqref="G13"/>
    </sheetView>
  </sheetViews>
  <sheetFormatPr baseColWidth="10" defaultRowHeight="47.25" customHeight="1" x14ac:dyDescent="0.25"/>
  <cols>
    <col min="1" max="1" width="3.140625" style="4" customWidth="1"/>
    <col min="2" max="2" width="13.42578125" style="4" customWidth="1"/>
    <col min="3" max="3" width="40.28515625" style="4" customWidth="1"/>
    <col min="4" max="4" width="5.28515625" style="4" customWidth="1"/>
    <col min="5" max="5" width="12.85546875" style="7" customWidth="1"/>
    <col min="6" max="8" width="11.42578125" style="4"/>
    <col min="9" max="9" width="19.28515625" style="4" bestFit="1" customWidth="1"/>
    <col min="10" max="13" width="11.42578125" style="4"/>
    <col min="14" max="14" width="19.28515625" style="4" bestFit="1" customWidth="1"/>
    <col min="15" max="253" width="11.42578125" style="4"/>
    <col min="254" max="254" width="13.42578125" style="4" customWidth="1"/>
    <col min="255" max="255" width="45" style="4" customWidth="1"/>
    <col min="256" max="256" width="31.28515625" style="4" customWidth="1"/>
    <col min="257" max="257" width="29.5703125" style="4" customWidth="1"/>
    <col min="258" max="509" width="11.42578125" style="4"/>
    <col min="510" max="510" width="13.42578125" style="4" customWidth="1"/>
    <col min="511" max="511" width="45" style="4" customWidth="1"/>
    <col min="512" max="512" width="31.28515625" style="4" customWidth="1"/>
    <col min="513" max="513" width="29.5703125" style="4" customWidth="1"/>
    <col min="514" max="765" width="11.42578125" style="4"/>
    <col min="766" max="766" width="13.42578125" style="4" customWidth="1"/>
    <col min="767" max="767" width="45" style="4" customWidth="1"/>
    <col min="768" max="768" width="31.28515625" style="4" customWidth="1"/>
    <col min="769" max="769" width="29.5703125" style="4" customWidth="1"/>
    <col min="770" max="1021" width="11.42578125" style="4"/>
    <col min="1022" max="1022" width="13.42578125" style="4" customWidth="1"/>
    <col min="1023" max="1023" width="45" style="4" customWidth="1"/>
    <col min="1024" max="1024" width="31.28515625" style="4" customWidth="1"/>
    <col min="1025" max="1025" width="29.5703125" style="4" customWidth="1"/>
    <col min="1026" max="1277" width="11.42578125" style="4"/>
    <col min="1278" max="1278" width="13.42578125" style="4" customWidth="1"/>
    <col min="1279" max="1279" width="45" style="4" customWidth="1"/>
    <col min="1280" max="1280" width="31.28515625" style="4" customWidth="1"/>
    <col min="1281" max="1281" width="29.5703125" style="4" customWidth="1"/>
    <col min="1282" max="1533" width="11.42578125" style="4"/>
    <col min="1534" max="1534" width="13.42578125" style="4" customWidth="1"/>
    <col min="1535" max="1535" width="45" style="4" customWidth="1"/>
    <col min="1536" max="1536" width="31.28515625" style="4" customWidth="1"/>
    <col min="1537" max="1537" width="29.5703125" style="4" customWidth="1"/>
    <col min="1538" max="1789" width="11.42578125" style="4"/>
    <col min="1790" max="1790" width="13.42578125" style="4" customWidth="1"/>
    <col min="1791" max="1791" width="45" style="4" customWidth="1"/>
    <col min="1792" max="1792" width="31.28515625" style="4" customWidth="1"/>
    <col min="1793" max="1793" width="29.5703125" style="4" customWidth="1"/>
    <col min="1794" max="2045" width="11.42578125" style="4"/>
    <col min="2046" max="2046" width="13.42578125" style="4" customWidth="1"/>
    <col min="2047" max="2047" width="45" style="4" customWidth="1"/>
    <col min="2048" max="2048" width="31.28515625" style="4" customWidth="1"/>
    <col min="2049" max="2049" width="29.5703125" style="4" customWidth="1"/>
    <col min="2050" max="2301" width="11.42578125" style="4"/>
    <col min="2302" max="2302" width="13.42578125" style="4" customWidth="1"/>
    <col min="2303" max="2303" width="45" style="4" customWidth="1"/>
    <col min="2304" max="2304" width="31.28515625" style="4" customWidth="1"/>
    <col min="2305" max="2305" width="29.5703125" style="4" customWidth="1"/>
    <col min="2306" max="2557" width="11.42578125" style="4"/>
    <col min="2558" max="2558" width="13.42578125" style="4" customWidth="1"/>
    <col min="2559" max="2559" width="45" style="4" customWidth="1"/>
    <col min="2560" max="2560" width="31.28515625" style="4" customWidth="1"/>
    <col min="2561" max="2561" width="29.5703125" style="4" customWidth="1"/>
    <col min="2562" max="2813" width="11.42578125" style="4"/>
    <col min="2814" max="2814" width="13.42578125" style="4" customWidth="1"/>
    <col min="2815" max="2815" width="45" style="4" customWidth="1"/>
    <col min="2816" max="2816" width="31.28515625" style="4" customWidth="1"/>
    <col min="2817" max="2817" width="29.5703125" style="4" customWidth="1"/>
    <col min="2818" max="3069" width="11.42578125" style="4"/>
    <col min="3070" max="3070" width="13.42578125" style="4" customWidth="1"/>
    <col min="3071" max="3071" width="45" style="4" customWidth="1"/>
    <col min="3072" max="3072" width="31.28515625" style="4" customWidth="1"/>
    <col min="3073" max="3073" width="29.5703125" style="4" customWidth="1"/>
    <col min="3074" max="3325" width="11.42578125" style="4"/>
    <col min="3326" max="3326" width="13.42578125" style="4" customWidth="1"/>
    <col min="3327" max="3327" width="45" style="4" customWidth="1"/>
    <col min="3328" max="3328" width="31.28515625" style="4" customWidth="1"/>
    <col min="3329" max="3329" width="29.5703125" style="4" customWidth="1"/>
    <col min="3330" max="3581" width="11.42578125" style="4"/>
    <col min="3582" max="3582" width="13.42578125" style="4" customWidth="1"/>
    <col min="3583" max="3583" width="45" style="4" customWidth="1"/>
    <col min="3584" max="3584" width="31.28515625" style="4" customWidth="1"/>
    <col min="3585" max="3585" width="29.5703125" style="4" customWidth="1"/>
    <col min="3586" max="3837" width="11.42578125" style="4"/>
    <col min="3838" max="3838" width="13.42578125" style="4" customWidth="1"/>
    <col min="3839" max="3839" width="45" style="4" customWidth="1"/>
    <col min="3840" max="3840" width="31.28515625" style="4" customWidth="1"/>
    <col min="3841" max="3841" width="29.5703125" style="4" customWidth="1"/>
    <col min="3842" max="4093" width="11.42578125" style="4"/>
    <col min="4094" max="4094" width="13.42578125" style="4" customWidth="1"/>
    <col min="4095" max="4095" width="45" style="4" customWidth="1"/>
    <col min="4096" max="4096" width="31.28515625" style="4" customWidth="1"/>
    <col min="4097" max="4097" width="29.5703125" style="4" customWidth="1"/>
    <col min="4098" max="4349" width="11.42578125" style="4"/>
    <col min="4350" max="4350" width="13.42578125" style="4" customWidth="1"/>
    <col min="4351" max="4351" width="45" style="4" customWidth="1"/>
    <col min="4352" max="4352" width="31.28515625" style="4" customWidth="1"/>
    <col min="4353" max="4353" width="29.5703125" style="4" customWidth="1"/>
    <col min="4354" max="4605" width="11.42578125" style="4"/>
    <col min="4606" max="4606" width="13.42578125" style="4" customWidth="1"/>
    <col min="4607" max="4607" width="45" style="4" customWidth="1"/>
    <col min="4608" max="4608" width="31.28515625" style="4" customWidth="1"/>
    <col min="4609" max="4609" width="29.5703125" style="4" customWidth="1"/>
    <col min="4610" max="4861" width="11.42578125" style="4"/>
    <col min="4862" max="4862" width="13.42578125" style="4" customWidth="1"/>
    <col min="4863" max="4863" width="45" style="4" customWidth="1"/>
    <col min="4864" max="4864" width="31.28515625" style="4" customWidth="1"/>
    <col min="4865" max="4865" width="29.5703125" style="4" customWidth="1"/>
    <col min="4866" max="5117" width="11.42578125" style="4"/>
    <col min="5118" max="5118" width="13.42578125" style="4" customWidth="1"/>
    <col min="5119" max="5119" width="45" style="4" customWidth="1"/>
    <col min="5120" max="5120" width="31.28515625" style="4" customWidth="1"/>
    <col min="5121" max="5121" width="29.5703125" style="4" customWidth="1"/>
    <col min="5122" max="5373" width="11.42578125" style="4"/>
    <col min="5374" max="5374" width="13.42578125" style="4" customWidth="1"/>
    <col min="5375" max="5375" width="45" style="4" customWidth="1"/>
    <col min="5376" max="5376" width="31.28515625" style="4" customWidth="1"/>
    <col min="5377" max="5377" width="29.5703125" style="4" customWidth="1"/>
    <col min="5378" max="5629" width="11.42578125" style="4"/>
    <col min="5630" max="5630" width="13.42578125" style="4" customWidth="1"/>
    <col min="5631" max="5631" width="45" style="4" customWidth="1"/>
    <col min="5632" max="5632" width="31.28515625" style="4" customWidth="1"/>
    <col min="5633" max="5633" width="29.5703125" style="4" customWidth="1"/>
    <col min="5634" max="5885" width="11.42578125" style="4"/>
    <col min="5886" max="5886" width="13.42578125" style="4" customWidth="1"/>
    <col min="5887" max="5887" width="45" style="4" customWidth="1"/>
    <col min="5888" max="5888" width="31.28515625" style="4" customWidth="1"/>
    <col min="5889" max="5889" width="29.5703125" style="4" customWidth="1"/>
    <col min="5890" max="6141" width="11.42578125" style="4"/>
    <col min="6142" max="6142" width="13.42578125" style="4" customWidth="1"/>
    <col min="6143" max="6143" width="45" style="4" customWidth="1"/>
    <col min="6144" max="6144" width="31.28515625" style="4" customWidth="1"/>
    <col min="6145" max="6145" width="29.5703125" style="4" customWidth="1"/>
    <col min="6146" max="6397" width="11.42578125" style="4"/>
    <col min="6398" max="6398" width="13.42578125" style="4" customWidth="1"/>
    <col min="6399" max="6399" width="45" style="4" customWidth="1"/>
    <col min="6400" max="6400" width="31.28515625" style="4" customWidth="1"/>
    <col min="6401" max="6401" width="29.5703125" style="4" customWidth="1"/>
    <col min="6402" max="6653" width="11.42578125" style="4"/>
    <col min="6654" max="6654" width="13.42578125" style="4" customWidth="1"/>
    <col min="6655" max="6655" width="45" style="4" customWidth="1"/>
    <col min="6656" max="6656" width="31.28515625" style="4" customWidth="1"/>
    <col min="6657" max="6657" width="29.5703125" style="4" customWidth="1"/>
    <col min="6658" max="6909" width="11.42578125" style="4"/>
    <col min="6910" max="6910" width="13.42578125" style="4" customWidth="1"/>
    <col min="6911" max="6911" width="45" style="4" customWidth="1"/>
    <col min="6912" max="6912" width="31.28515625" style="4" customWidth="1"/>
    <col min="6913" max="6913" width="29.5703125" style="4" customWidth="1"/>
    <col min="6914" max="7165" width="11.42578125" style="4"/>
    <col min="7166" max="7166" width="13.42578125" style="4" customWidth="1"/>
    <col min="7167" max="7167" width="45" style="4" customWidth="1"/>
    <col min="7168" max="7168" width="31.28515625" style="4" customWidth="1"/>
    <col min="7169" max="7169" width="29.5703125" style="4" customWidth="1"/>
    <col min="7170" max="7421" width="11.42578125" style="4"/>
    <col min="7422" max="7422" width="13.42578125" style="4" customWidth="1"/>
    <col min="7423" max="7423" width="45" style="4" customWidth="1"/>
    <col min="7424" max="7424" width="31.28515625" style="4" customWidth="1"/>
    <col min="7425" max="7425" width="29.5703125" style="4" customWidth="1"/>
    <col min="7426" max="7677" width="11.42578125" style="4"/>
    <col min="7678" max="7678" width="13.42578125" style="4" customWidth="1"/>
    <col min="7679" max="7679" width="45" style="4" customWidth="1"/>
    <col min="7680" max="7680" width="31.28515625" style="4" customWidth="1"/>
    <col min="7681" max="7681" width="29.5703125" style="4" customWidth="1"/>
    <col min="7682" max="7933" width="11.42578125" style="4"/>
    <col min="7934" max="7934" width="13.42578125" style="4" customWidth="1"/>
    <col min="7935" max="7935" width="45" style="4" customWidth="1"/>
    <col min="7936" max="7936" width="31.28515625" style="4" customWidth="1"/>
    <col min="7937" max="7937" width="29.5703125" style="4" customWidth="1"/>
    <col min="7938" max="8189" width="11.42578125" style="4"/>
    <col min="8190" max="8190" width="13.42578125" style="4" customWidth="1"/>
    <col min="8191" max="8191" width="45" style="4" customWidth="1"/>
    <col min="8192" max="8192" width="31.28515625" style="4" customWidth="1"/>
    <col min="8193" max="8193" width="29.5703125" style="4" customWidth="1"/>
    <col min="8194" max="8445" width="11.42578125" style="4"/>
    <col min="8446" max="8446" width="13.42578125" style="4" customWidth="1"/>
    <col min="8447" max="8447" width="45" style="4" customWidth="1"/>
    <col min="8448" max="8448" width="31.28515625" style="4" customWidth="1"/>
    <col min="8449" max="8449" width="29.5703125" style="4" customWidth="1"/>
    <col min="8450" max="8701" width="11.42578125" style="4"/>
    <col min="8702" max="8702" width="13.42578125" style="4" customWidth="1"/>
    <col min="8703" max="8703" width="45" style="4" customWidth="1"/>
    <col min="8704" max="8704" width="31.28515625" style="4" customWidth="1"/>
    <col min="8705" max="8705" width="29.5703125" style="4" customWidth="1"/>
    <col min="8706" max="8957" width="11.42578125" style="4"/>
    <col min="8958" max="8958" width="13.42578125" style="4" customWidth="1"/>
    <col min="8959" max="8959" width="45" style="4" customWidth="1"/>
    <col min="8960" max="8960" width="31.28515625" style="4" customWidth="1"/>
    <col min="8961" max="8961" width="29.5703125" style="4" customWidth="1"/>
    <col min="8962" max="9213" width="11.42578125" style="4"/>
    <col min="9214" max="9214" width="13.42578125" style="4" customWidth="1"/>
    <col min="9215" max="9215" width="45" style="4" customWidth="1"/>
    <col min="9216" max="9216" width="31.28515625" style="4" customWidth="1"/>
    <col min="9217" max="9217" width="29.5703125" style="4" customWidth="1"/>
    <col min="9218" max="9469" width="11.42578125" style="4"/>
    <col min="9470" max="9470" width="13.42578125" style="4" customWidth="1"/>
    <col min="9471" max="9471" width="45" style="4" customWidth="1"/>
    <col min="9472" max="9472" width="31.28515625" style="4" customWidth="1"/>
    <col min="9473" max="9473" width="29.5703125" style="4" customWidth="1"/>
    <col min="9474" max="9725" width="11.42578125" style="4"/>
    <col min="9726" max="9726" width="13.42578125" style="4" customWidth="1"/>
    <col min="9727" max="9727" width="45" style="4" customWidth="1"/>
    <col min="9728" max="9728" width="31.28515625" style="4" customWidth="1"/>
    <col min="9729" max="9729" width="29.5703125" style="4" customWidth="1"/>
    <col min="9730" max="9981" width="11.42578125" style="4"/>
    <col min="9982" max="9982" width="13.42578125" style="4" customWidth="1"/>
    <col min="9983" max="9983" width="45" style="4" customWidth="1"/>
    <col min="9984" max="9984" width="31.28515625" style="4" customWidth="1"/>
    <col min="9985" max="9985" width="29.5703125" style="4" customWidth="1"/>
    <col min="9986" max="10237" width="11.42578125" style="4"/>
    <col min="10238" max="10238" width="13.42578125" style="4" customWidth="1"/>
    <col min="10239" max="10239" width="45" style="4" customWidth="1"/>
    <col min="10240" max="10240" width="31.28515625" style="4" customWidth="1"/>
    <col min="10241" max="10241" width="29.5703125" style="4" customWidth="1"/>
    <col min="10242" max="10493" width="11.42578125" style="4"/>
    <col min="10494" max="10494" width="13.42578125" style="4" customWidth="1"/>
    <col min="10495" max="10495" width="45" style="4" customWidth="1"/>
    <col min="10496" max="10496" width="31.28515625" style="4" customWidth="1"/>
    <col min="10497" max="10497" width="29.5703125" style="4" customWidth="1"/>
    <col min="10498" max="10749" width="11.42578125" style="4"/>
    <col min="10750" max="10750" width="13.42578125" style="4" customWidth="1"/>
    <col min="10751" max="10751" width="45" style="4" customWidth="1"/>
    <col min="10752" max="10752" width="31.28515625" style="4" customWidth="1"/>
    <col min="10753" max="10753" width="29.5703125" style="4" customWidth="1"/>
    <col min="10754" max="11005" width="11.42578125" style="4"/>
    <col min="11006" max="11006" width="13.42578125" style="4" customWidth="1"/>
    <col min="11007" max="11007" width="45" style="4" customWidth="1"/>
    <col min="11008" max="11008" width="31.28515625" style="4" customWidth="1"/>
    <col min="11009" max="11009" width="29.5703125" style="4" customWidth="1"/>
    <col min="11010" max="11261" width="11.42578125" style="4"/>
    <col min="11262" max="11262" width="13.42578125" style="4" customWidth="1"/>
    <col min="11263" max="11263" width="45" style="4" customWidth="1"/>
    <col min="11264" max="11264" width="31.28515625" style="4" customWidth="1"/>
    <col min="11265" max="11265" width="29.5703125" style="4" customWidth="1"/>
    <col min="11266" max="11517" width="11.42578125" style="4"/>
    <col min="11518" max="11518" width="13.42578125" style="4" customWidth="1"/>
    <col min="11519" max="11519" width="45" style="4" customWidth="1"/>
    <col min="11520" max="11520" width="31.28515625" style="4" customWidth="1"/>
    <col min="11521" max="11521" width="29.5703125" style="4" customWidth="1"/>
    <col min="11522" max="11773" width="11.42578125" style="4"/>
    <col min="11774" max="11774" width="13.42578125" style="4" customWidth="1"/>
    <col min="11775" max="11775" width="45" style="4" customWidth="1"/>
    <col min="11776" max="11776" width="31.28515625" style="4" customWidth="1"/>
    <col min="11777" max="11777" width="29.5703125" style="4" customWidth="1"/>
    <col min="11778" max="12029" width="11.42578125" style="4"/>
    <col min="12030" max="12030" width="13.42578125" style="4" customWidth="1"/>
    <col min="12031" max="12031" width="45" style="4" customWidth="1"/>
    <col min="12032" max="12032" width="31.28515625" style="4" customWidth="1"/>
    <col min="12033" max="12033" width="29.5703125" style="4" customWidth="1"/>
    <col min="12034" max="12285" width="11.42578125" style="4"/>
    <col min="12286" max="12286" width="13.42578125" style="4" customWidth="1"/>
    <col min="12287" max="12287" width="45" style="4" customWidth="1"/>
    <col min="12288" max="12288" width="31.28515625" style="4" customWidth="1"/>
    <col min="12289" max="12289" width="29.5703125" style="4" customWidth="1"/>
    <col min="12290" max="12541" width="11.42578125" style="4"/>
    <col min="12542" max="12542" width="13.42578125" style="4" customWidth="1"/>
    <col min="12543" max="12543" width="45" style="4" customWidth="1"/>
    <col min="12544" max="12544" width="31.28515625" style="4" customWidth="1"/>
    <col min="12545" max="12545" width="29.5703125" style="4" customWidth="1"/>
    <col min="12546" max="12797" width="11.42578125" style="4"/>
    <col min="12798" max="12798" width="13.42578125" style="4" customWidth="1"/>
    <col min="12799" max="12799" width="45" style="4" customWidth="1"/>
    <col min="12800" max="12800" width="31.28515625" style="4" customWidth="1"/>
    <col min="12801" max="12801" width="29.5703125" style="4" customWidth="1"/>
    <col min="12802" max="13053" width="11.42578125" style="4"/>
    <col min="13054" max="13054" width="13.42578125" style="4" customWidth="1"/>
    <col min="13055" max="13055" width="45" style="4" customWidth="1"/>
    <col min="13056" max="13056" width="31.28515625" style="4" customWidth="1"/>
    <col min="13057" max="13057" width="29.5703125" style="4" customWidth="1"/>
    <col min="13058" max="13309" width="11.42578125" style="4"/>
    <col min="13310" max="13310" width="13.42578125" style="4" customWidth="1"/>
    <col min="13311" max="13311" width="45" style="4" customWidth="1"/>
    <col min="13312" max="13312" width="31.28515625" style="4" customWidth="1"/>
    <col min="13313" max="13313" width="29.5703125" style="4" customWidth="1"/>
    <col min="13314" max="13565" width="11.42578125" style="4"/>
    <col min="13566" max="13566" width="13.42578125" style="4" customWidth="1"/>
    <col min="13567" max="13567" width="45" style="4" customWidth="1"/>
    <col min="13568" max="13568" width="31.28515625" style="4" customWidth="1"/>
    <col min="13569" max="13569" width="29.5703125" style="4" customWidth="1"/>
    <col min="13570" max="13821" width="11.42578125" style="4"/>
    <col min="13822" max="13822" width="13.42578125" style="4" customWidth="1"/>
    <col min="13823" max="13823" width="45" style="4" customWidth="1"/>
    <col min="13824" max="13824" width="31.28515625" style="4" customWidth="1"/>
    <col min="13825" max="13825" width="29.5703125" style="4" customWidth="1"/>
    <col min="13826" max="14077" width="11.42578125" style="4"/>
    <col min="14078" max="14078" width="13.42578125" style="4" customWidth="1"/>
    <col min="14079" max="14079" width="45" style="4" customWidth="1"/>
    <col min="14080" max="14080" width="31.28515625" style="4" customWidth="1"/>
    <col min="14081" max="14081" width="29.5703125" style="4" customWidth="1"/>
    <col min="14082" max="14333" width="11.42578125" style="4"/>
    <col min="14334" max="14334" width="13.42578125" style="4" customWidth="1"/>
    <col min="14335" max="14335" width="45" style="4" customWidth="1"/>
    <col min="14336" max="14336" width="31.28515625" style="4" customWidth="1"/>
    <col min="14337" max="14337" width="29.5703125" style="4" customWidth="1"/>
    <col min="14338" max="14589" width="11.42578125" style="4"/>
    <col min="14590" max="14590" width="13.42578125" style="4" customWidth="1"/>
    <col min="14591" max="14591" width="45" style="4" customWidth="1"/>
    <col min="14592" max="14592" width="31.28515625" style="4" customWidth="1"/>
    <col min="14593" max="14593" width="29.5703125" style="4" customWidth="1"/>
    <col min="14594" max="14845" width="11.42578125" style="4"/>
    <col min="14846" max="14846" width="13.42578125" style="4" customWidth="1"/>
    <col min="14847" max="14847" width="45" style="4" customWidth="1"/>
    <col min="14848" max="14848" width="31.28515625" style="4" customWidth="1"/>
    <col min="14849" max="14849" width="29.5703125" style="4" customWidth="1"/>
    <col min="14850" max="15101" width="11.42578125" style="4"/>
    <col min="15102" max="15102" width="13.42578125" style="4" customWidth="1"/>
    <col min="15103" max="15103" width="45" style="4" customWidth="1"/>
    <col min="15104" max="15104" width="31.28515625" style="4" customWidth="1"/>
    <col min="15105" max="15105" width="29.5703125" style="4" customWidth="1"/>
    <col min="15106" max="15357" width="11.42578125" style="4"/>
    <col min="15358" max="15358" width="13.42578125" style="4" customWidth="1"/>
    <col min="15359" max="15359" width="45" style="4" customWidth="1"/>
    <col min="15360" max="15360" width="31.28515625" style="4" customWidth="1"/>
    <col min="15361" max="15361" width="29.5703125" style="4" customWidth="1"/>
    <col min="15362" max="15613" width="11.42578125" style="4"/>
    <col min="15614" max="15614" width="13.42578125" style="4" customWidth="1"/>
    <col min="15615" max="15615" width="45" style="4" customWidth="1"/>
    <col min="15616" max="15616" width="31.28515625" style="4" customWidth="1"/>
    <col min="15617" max="15617" width="29.5703125" style="4" customWidth="1"/>
    <col min="15618" max="15869" width="11.42578125" style="4"/>
    <col min="15870" max="15870" width="13.42578125" style="4" customWidth="1"/>
    <col min="15871" max="15871" width="45" style="4" customWidth="1"/>
    <col min="15872" max="15872" width="31.28515625" style="4" customWidth="1"/>
    <col min="15873" max="15873" width="29.5703125" style="4" customWidth="1"/>
    <col min="15874" max="16125" width="11.42578125" style="4"/>
    <col min="16126" max="16126" width="13.42578125" style="4" customWidth="1"/>
    <col min="16127" max="16127" width="45" style="4" customWidth="1"/>
    <col min="16128" max="16128" width="31.28515625" style="4" customWidth="1"/>
    <col min="16129" max="16129" width="29.5703125" style="4" customWidth="1"/>
    <col min="16130" max="16384" width="11.42578125" style="4"/>
  </cols>
  <sheetData>
    <row r="1" spans="2:15" ht="18.75" x14ac:dyDescent="0.25">
      <c r="B1" s="371" t="s">
        <v>130</v>
      </c>
      <c r="C1" s="371"/>
      <c r="D1" s="371"/>
      <c r="E1" s="371"/>
      <c r="F1" s="371"/>
      <c r="G1" s="371"/>
    </row>
    <row r="2" spans="2:15" ht="16.5" customHeight="1" x14ac:dyDescent="0.25">
      <c r="B2" s="371" t="s">
        <v>183</v>
      </c>
      <c r="C2" s="371"/>
      <c r="D2" s="371"/>
      <c r="E2" s="371"/>
      <c r="F2" s="371"/>
      <c r="G2" s="371"/>
    </row>
    <row r="3" spans="2:15" s="11" customFormat="1" ht="15" customHeight="1" x14ac:dyDescent="0.25">
      <c r="B3" s="371" t="s">
        <v>9</v>
      </c>
      <c r="C3" s="371"/>
      <c r="D3" s="371"/>
      <c r="E3" s="371"/>
      <c r="F3" s="371"/>
      <c r="G3" s="371"/>
    </row>
    <row r="4" spans="2:15" ht="16.5" customHeight="1" x14ac:dyDescent="0.25">
      <c r="B4" s="371" t="s">
        <v>37</v>
      </c>
      <c r="C4" s="371"/>
      <c r="D4" s="371"/>
      <c r="E4" s="371"/>
      <c r="F4" s="371"/>
      <c r="G4" s="371"/>
      <c r="I4" s="89" t="s">
        <v>192</v>
      </c>
      <c r="J4" s="89"/>
      <c r="K4" s="89"/>
      <c r="L4" s="89"/>
      <c r="M4" s="89" t="s">
        <v>193</v>
      </c>
      <c r="N4" s="89"/>
    </row>
    <row r="5" spans="2:15" ht="16.5" x14ac:dyDescent="0.25">
      <c r="B5" s="411" t="s">
        <v>10</v>
      </c>
      <c r="C5" s="412"/>
      <c r="D5" s="413"/>
      <c r="E5" s="417">
        <v>600</v>
      </c>
      <c r="F5" s="294" t="s">
        <v>34</v>
      </c>
      <c r="G5" s="294"/>
      <c r="H5" s="291" t="s">
        <v>187</v>
      </c>
      <c r="I5" s="291" t="s">
        <v>188</v>
      </c>
      <c r="J5" s="291" t="s">
        <v>189</v>
      </c>
      <c r="K5" s="294" t="s">
        <v>34</v>
      </c>
      <c r="L5" s="294"/>
      <c r="M5" s="442" t="s">
        <v>187</v>
      </c>
      <c r="N5" s="442" t="s">
        <v>188</v>
      </c>
      <c r="O5" s="442" t="s">
        <v>189</v>
      </c>
    </row>
    <row r="6" spans="2:15" ht="16.5" x14ac:dyDescent="0.25">
      <c r="B6" s="414"/>
      <c r="C6" s="415"/>
      <c r="D6" s="416"/>
      <c r="E6" s="418"/>
      <c r="F6" s="41" t="s">
        <v>35</v>
      </c>
      <c r="G6" s="41" t="s">
        <v>36</v>
      </c>
      <c r="H6" s="291"/>
      <c r="I6" s="291"/>
      <c r="J6" s="291"/>
      <c r="K6" s="41" t="s">
        <v>35</v>
      </c>
      <c r="L6" s="41" t="s">
        <v>36</v>
      </c>
      <c r="M6" s="442"/>
      <c r="N6" s="442"/>
      <c r="O6" s="442"/>
    </row>
    <row r="7" spans="2:15" s="5" customFormat="1" ht="16.5" x14ac:dyDescent="0.25">
      <c r="B7" s="423" t="s">
        <v>184</v>
      </c>
      <c r="C7" s="424"/>
      <c r="D7" s="425"/>
      <c r="E7" s="31">
        <v>300</v>
      </c>
      <c r="F7" s="100" t="s">
        <v>203</v>
      </c>
      <c r="G7" s="101"/>
      <c r="H7" s="118">
        <v>135</v>
      </c>
      <c r="I7" s="118" t="s">
        <v>230</v>
      </c>
      <c r="J7" s="118">
        <v>300</v>
      </c>
      <c r="K7" s="118" t="s">
        <v>203</v>
      </c>
      <c r="L7" s="118"/>
      <c r="M7" s="118">
        <v>61</v>
      </c>
      <c r="N7" s="118" t="s">
        <v>228</v>
      </c>
      <c r="O7" s="133">
        <f>(20*J7)/22</f>
        <v>272.72727272727275</v>
      </c>
    </row>
    <row r="8" spans="2:15" s="5" customFormat="1" ht="16.5" x14ac:dyDescent="0.25">
      <c r="B8" s="423" t="s">
        <v>185</v>
      </c>
      <c r="C8" s="424"/>
      <c r="D8" s="425"/>
      <c r="E8" s="31">
        <v>300</v>
      </c>
      <c r="F8" s="118" t="s">
        <v>203</v>
      </c>
      <c r="G8" s="118"/>
      <c r="H8" s="118">
        <v>135</v>
      </c>
      <c r="I8" s="118" t="s">
        <v>231</v>
      </c>
      <c r="J8" s="118">
        <v>300</v>
      </c>
      <c r="K8" s="118" t="s">
        <v>203</v>
      </c>
      <c r="L8" s="118"/>
      <c r="M8" s="118">
        <v>61</v>
      </c>
      <c r="N8" s="118" t="s">
        <v>229</v>
      </c>
      <c r="O8" s="133">
        <f>(32*J8)/35</f>
        <v>274.28571428571428</v>
      </c>
    </row>
    <row r="9" spans="2:15" ht="21" customHeight="1" x14ac:dyDescent="0.25">
      <c r="B9" s="410" t="s">
        <v>11</v>
      </c>
      <c r="C9" s="410"/>
      <c r="D9" s="410"/>
      <c r="E9" s="43">
        <f>SUM(E7:E8)</f>
        <v>600</v>
      </c>
      <c r="J9" s="43">
        <f>SUM(J7:J8)</f>
        <v>600</v>
      </c>
      <c r="K9" s="132"/>
      <c r="L9" s="132"/>
      <c r="O9" s="43">
        <f>SUM(O7:O8)</f>
        <v>547.01298701298697</v>
      </c>
    </row>
    <row r="10" spans="2:15" s="5" customFormat="1" ht="66" customHeight="1" x14ac:dyDescent="0.25">
      <c r="H10" s="443" t="s">
        <v>233</v>
      </c>
      <c r="I10" s="443"/>
      <c r="J10" s="443"/>
    </row>
    <row r="11" spans="2:15" ht="23.25" customHeight="1" x14ac:dyDescent="0.25">
      <c r="E11" s="4"/>
    </row>
    <row r="12" spans="2:15" ht="47.25" customHeight="1" x14ac:dyDescent="0.25">
      <c r="E12" s="4"/>
    </row>
    <row r="13" spans="2:15" ht="47.25" customHeight="1" x14ac:dyDescent="0.25">
      <c r="E13" s="4"/>
    </row>
  </sheetData>
  <mergeCells count="18">
    <mergeCell ref="H10:J10"/>
    <mergeCell ref="B7:D7"/>
    <mergeCell ref="B8:D8"/>
    <mergeCell ref="B9:D9"/>
    <mergeCell ref="B1:G1"/>
    <mergeCell ref="B2:G2"/>
    <mergeCell ref="B3:G3"/>
    <mergeCell ref="B4:G4"/>
    <mergeCell ref="B5:D6"/>
    <mergeCell ref="E5:E6"/>
    <mergeCell ref="F5:G5"/>
    <mergeCell ref="O5:O6"/>
    <mergeCell ref="H5:H6"/>
    <mergeCell ref="I5:I6"/>
    <mergeCell ref="J5:J6"/>
    <mergeCell ref="M5:M6"/>
    <mergeCell ref="N5:N6"/>
    <mergeCell ref="K5:L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14"/>
  <sheetViews>
    <sheetView showGridLines="0" topLeftCell="A5" zoomScaleNormal="100" zoomScaleSheetLayoutView="100" workbookViewId="0">
      <selection activeCell="I1" sqref="I1"/>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8" width="11.42578125" style="4"/>
    <col min="9" max="9" width="19.28515625" style="4" bestFit="1" customWidth="1"/>
    <col min="10"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10" ht="18.75" x14ac:dyDescent="0.25">
      <c r="B1" s="371" t="s">
        <v>130</v>
      </c>
      <c r="C1" s="371"/>
      <c r="D1" s="371"/>
      <c r="E1" s="371"/>
      <c r="F1" s="371"/>
      <c r="G1" s="371"/>
    </row>
    <row r="2" spans="2:10" ht="16.5" customHeight="1" x14ac:dyDescent="0.25">
      <c r="B2" s="371" t="s">
        <v>68</v>
      </c>
      <c r="C2" s="371"/>
      <c r="D2" s="371"/>
      <c r="E2" s="371"/>
      <c r="F2" s="371"/>
      <c r="G2" s="371"/>
    </row>
    <row r="3" spans="2:10" s="11" customFormat="1" ht="15" customHeight="1" x14ac:dyDescent="0.25">
      <c r="B3" s="371" t="s">
        <v>9</v>
      </c>
      <c r="C3" s="371"/>
      <c r="D3" s="371"/>
      <c r="E3" s="371"/>
      <c r="F3" s="371"/>
      <c r="G3" s="371"/>
    </row>
    <row r="4" spans="2:10" ht="16.5" customHeight="1" x14ac:dyDescent="0.25">
      <c r="B4" s="371" t="s">
        <v>37</v>
      </c>
      <c r="C4" s="371"/>
      <c r="D4" s="371"/>
      <c r="E4" s="371"/>
      <c r="F4" s="371"/>
      <c r="G4" s="371"/>
      <c r="H4" s="292" t="s">
        <v>190</v>
      </c>
      <c r="I4" s="293"/>
      <c r="J4" s="293"/>
    </row>
    <row r="5" spans="2:10" ht="16.5" x14ac:dyDescent="0.25">
      <c r="B5" s="411" t="s">
        <v>10</v>
      </c>
      <c r="C5" s="412"/>
      <c r="D5" s="413"/>
      <c r="E5" s="417">
        <v>600</v>
      </c>
      <c r="F5" s="294" t="s">
        <v>34</v>
      </c>
      <c r="G5" s="294"/>
      <c r="H5" s="291" t="s">
        <v>187</v>
      </c>
      <c r="I5" s="291" t="s">
        <v>188</v>
      </c>
      <c r="J5" s="291" t="s">
        <v>189</v>
      </c>
    </row>
    <row r="6" spans="2:10" ht="16.5" x14ac:dyDescent="0.25">
      <c r="B6" s="414"/>
      <c r="C6" s="415"/>
      <c r="D6" s="416"/>
      <c r="E6" s="418"/>
      <c r="F6" s="41" t="s">
        <v>35</v>
      </c>
      <c r="G6" s="41" t="s">
        <v>36</v>
      </c>
      <c r="H6" s="291"/>
      <c r="I6" s="291"/>
      <c r="J6" s="291"/>
    </row>
    <row r="7" spans="2:10" s="5" customFormat="1" ht="59.25" customHeight="1" x14ac:dyDescent="0.25">
      <c r="B7" s="439" t="s">
        <v>113</v>
      </c>
      <c r="C7" s="440"/>
      <c r="D7" s="441"/>
      <c r="E7" s="31">
        <v>200</v>
      </c>
      <c r="F7" s="100" t="s">
        <v>203</v>
      </c>
      <c r="G7" s="101"/>
      <c r="H7" s="118">
        <v>623</v>
      </c>
      <c r="I7" s="118" t="s">
        <v>225</v>
      </c>
      <c r="J7" s="118">
        <v>200</v>
      </c>
    </row>
    <row r="8" spans="2:10" s="5" customFormat="1" ht="90.75" customHeight="1" x14ac:dyDescent="0.25">
      <c r="B8" s="439" t="s">
        <v>112</v>
      </c>
      <c r="C8" s="440"/>
      <c r="D8" s="441"/>
      <c r="E8" s="31">
        <v>200</v>
      </c>
      <c r="F8" s="118" t="s">
        <v>203</v>
      </c>
      <c r="G8" s="118"/>
      <c r="H8" s="118">
        <v>623</v>
      </c>
      <c r="I8" s="118" t="s">
        <v>225</v>
      </c>
      <c r="J8" s="118">
        <v>200</v>
      </c>
    </row>
    <row r="9" spans="2:10" s="6" customFormat="1" ht="78" customHeight="1" x14ac:dyDescent="0.25">
      <c r="B9" s="439" t="s">
        <v>114</v>
      </c>
      <c r="C9" s="440"/>
      <c r="D9" s="441"/>
      <c r="E9" s="32">
        <v>200</v>
      </c>
      <c r="F9" s="118" t="s">
        <v>203</v>
      </c>
      <c r="G9" s="118"/>
      <c r="H9" s="118">
        <v>623</v>
      </c>
      <c r="I9" s="118" t="s">
        <v>226</v>
      </c>
      <c r="J9" s="118">
        <v>200</v>
      </c>
    </row>
    <row r="10" spans="2:10" ht="21" customHeight="1" x14ac:dyDescent="0.25">
      <c r="B10" s="410" t="s">
        <v>11</v>
      </c>
      <c r="C10" s="410"/>
      <c r="D10" s="410"/>
      <c r="E10" s="43">
        <f>SUM(E7:E9)</f>
        <v>600</v>
      </c>
      <c r="I10" s="87" t="s">
        <v>191</v>
      </c>
      <c r="J10" s="95">
        <f>SUM(J7:J9)</f>
        <v>600</v>
      </c>
    </row>
    <row r="11" spans="2:10" s="5" customFormat="1" ht="16.5" x14ac:dyDescent="0.25">
      <c r="I11" s="5" t="s">
        <v>196</v>
      </c>
      <c r="J11" s="5">
        <f>+J10*5%</f>
        <v>30</v>
      </c>
    </row>
    <row r="12" spans="2:10" ht="24" customHeight="1" x14ac:dyDescent="0.25">
      <c r="E12" s="4"/>
    </row>
    <row r="13" spans="2:10" ht="47.25" customHeight="1" x14ac:dyDescent="0.25">
      <c r="E13" s="4"/>
    </row>
    <row r="14" spans="2:10" ht="47.25" customHeight="1" x14ac:dyDescent="0.25">
      <c r="E14" s="4"/>
    </row>
  </sheetData>
  <mergeCells count="15">
    <mergeCell ref="B8:D8"/>
    <mergeCell ref="B9:D9"/>
    <mergeCell ref="B10:D10"/>
    <mergeCell ref="B1:G1"/>
    <mergeCell ref="B2:G2"/>
    <mergeCell ref="B3:G3"/>
    <mergeCell ref="B4:G4"/>
    <mergeCell ref="B5:D6"/>
    <mergeCell ref="E5:E6"/>
    <mergeCell ref="F5:G5"/>
    <mergeCell ref="H4:J4"/>
    <mergeCell ref="H5:H6"/>
    <mergeCell ref="I5:I6"/>
    <mergeCell ref="J5:J6"/>
    <mergeCell ref="B7:D7"/>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K36"/>
  <sheetViews>
    <sheetView showGridLines="0" topLeftCell="A19" zoomScaleNormal="100" zoomScaleSheetLayoutView="85" workbookViewId="0">
      <selection activeCell="I23" sqref="I23:I24"/>
    </sheetView>
  </sheetViews>
  <sheetFormatPr baseColWidth="10" defaultRowHeight="15" x14ac:dyDescent="0.25"/>
  <cols>
    <col min="1" max="1" width="3.28515625" style="11" customWidth="1"/>
    <col min="2" max="2" width="54.7109375" style="11" customWidth="1"/>
    <col min="3" max="3" width="15.42578125" style="11" customWidth="1"/>
    <col min="4" max="4" width="10.85546875" style="11" customWidth="1"/>
    <col min="5" max="7" width="11.42578125" style="11"/>
    <col min="8" max="8" width="19.28515625" style="11" bestFit="1" customWidth="1"/>
    <col min="9" max="9" width="11.42578125" style="11"/>
    <col min="10" max="10" width="19.28515625" style="11" bestFit="1" customWidth="1"/>
    <col min="11" max="16384" width="11.42578125" style="11"/>
  </cols>
  <sheetData>
    <row r="1" spans="2:9" ht="18.75" x14ac:dyDescent="0.3">
      <c r="B1" s="302" t="s">
        <v>130</v>
      </c>
      <c r="C1" s="302"/>
      <c r="D1" s="302"/>
      <c r="E1" s="302"/>
      <c r="F1" s="302"/>
    </row>
    <row r="2" spans="2:9" ht="18.75" x14ac:dyDescent="0.3">
      <c r="B2" s="302" t="s">
        <v>69</v>
      </c>
      <c r="C2" s="302"/>
      <c r="D2" s="302"/>
      <c r="E2" s="302"/>
      <c r="F2" s="302"/>
    </row>
    <row r="3" spans="2:9" ht="18.75" x14ac:dyDescent="0.3">
      <c r="B3" s="302" t="s">
        <v>9</v>
      </c>
      <c r="C3" s="302"/>
      <c r="D3" s="302"/>
      <c r="E3" s="302"/>
      <c r="F3" s="302"/>
    </row>
    <row r="4" spans="2:9" ht="18.75" x14ac:dyDescent="0.3">
      <c r="B4" s="302" t="s">
        <v>37</v>
      </c>
      <c r="C4" s="302"/>
      <c r="D4" s="302"/>
      <c r="E4" s="302"/>
      <c r="F4" s="302"/>
      <c r="G4" s="292" t="s">
        <v>190</v>
      </c>
      <c r="H4" s="293"/>
      <c r="I4" s="293"/>
    </row>
    <row r="5" spans="2:9" x14ac:dyDescent="0.25">
      <c r="B5" s="346" t="s">
        <v>0</v>
      </c>
      <c r="C5" s="347"/>
      <c r="D5" s="350" t="s">
        <v>44</v>
      </c>
      <c r="E5" s="294" t="s">
        <v>34</v>
      </c>
      <c r="F5" s="294"/>
      <c r="G5" s="291" t="s">
        <v>187</v>
      </c>
      <c r="H5" s="291" t="s">
        <v>188</v>
      </c>
      <c r="I5" s="291" t="s">
        <v>189</v>
      </c>
    </row>
    <row r="6" spans="2:9" x14ac:dyDescent="0.25">
      <c r="B6" s="348"/>
      <c r="C6" s="349"/>
      <c r="D6" s="351"/>
      <c r="E6" s="41" t="s">
        <v>35</v>
      </c>
      <c r="F6" s="41" t="s">
        <v>36</v>
      </c>
      <c r="G6" s="291"/>
      <c r="H6" s="291"/>
      <c r="I6" s="291"/>
    </row>
    <row r="7" spans="2:9" ht="30.75" customHeight="1" x14ac:dyDescent="0.25">
      <c r="B7" s="452" t="s">
        <v>127</v>
      </c>
      <c r="C7" s="452"/>
      <c r="D7" s="51"/>
      <c r="E7" s="25"/>
      <c r="F7" s="25"/>
      <c r="G7" s="21"/>
      <c r="H7" s="21"/>
      <c r="I7" s="21"/>
    </row>
    <row r="8" spans="2:9" x14ac:dyDescent="0.25">
      <c r="B8" s="453" t="s">
        <v>115</v>
      </c>
      <c r="C8" s="454"/>
      <c r="D8" s="51"/>
      <c r="E8" s="25"/>
      <c r="F8" s="25"/>
      <c r="G8" s="21"/>
      <c r="H8" s="21"/>
      <c r="I8" s="21"/>
    </row>
    <row r="9" spans="2:9" ht="19.5" customHeight="1" x14ac:dyDescent="0.25">
      <c r="B9" s="52" t="s">
        <v>7</v>
      </c>
      <c r="C9" s="53">
        <v>0</v>
      </c>
      <c r="D9" s="455">
        <v>300</v>
      </c>
      <c r="E9" s="445"/>
      <c r="F9" s="448" t="s">
        <v>203</v>
      </c>
      <c r="G9" s="101">
        <v>624</v>
      </c>
      <c r="H9" s="21"/>
      <c r="I9" s="101">
        <v>0</v>
      </c>
    </row>
    <row r="10" spans="2:9" ht="19.5" customHeight="1" x14ac:dyDescent="0.25">
      <c r="B10" s="54">
        <v>50000000</v>
      </c>
      <c r="C10" s="55">
        <v>30</v>
      </c>
      <c r="D10" s="456"/>
      <c r="E10" s="446"/>
      <c r="F10" s="449"/>
      <c r="G10" s="101"/>
      <c r="H10" s="21"/>
      <c r="I10" s="101"/>
    </row>
    <row r="11" spans="2:9" ht="19.5" customHeight="1" x14ac:dyDescent="0.25">
      <c r="B11" s="54">
        <v>100000000</v>
      </c>
      <c r="C11" s="55">
        <v>80</v>
      </c>
      <c r="D11" s="456"/>
      <c r="E11" s="446"/>
      <c r="F11" s="449"/>
      <c r="G11" s="101"/>
      <c r="H11" s="21"/>
      <c r="I11" s="101"/>
    </row>
    <row r="12" spans="2:9" ht="19.5" customHeight="1" x14ac:dyDescent="0.25">
      <c r="B12" s="54">
        <v>300000000</v>
      </c>
      <c r="C12" s="55">
        <v>150</v>
      </c>
      <c r="D12" s="456"/>
      <c r="E12" s="446"/>
      <c r="F12" s="449"/>
      <c r="G12" s="101"/>
      <c r="H12" s="21"/>
      <c r="I12" s="101"/>
    </row>
    <row r="13" spans="2:9" ht="19.5" customHeight="1" x14ac:dyDescent="0.25">
      <c r="B13" s="54">
        <v>500000000</v>
      </c>
      <c r="C13" s="55">
        <v>250</v>
      </c>
      <c r="D13" s="457"/>
      <c r="E13" s="447"/>
      <c r="F13" s="450"/>
      <c r="G13" s="101"/>
      <c r="H13" s="21"/>
      <c r="I13" s="101"/>
    </row>
    <row r="14" spans="2:9" ht="57" customHeight="1" x14ac:dyDescent="0.25">
      <c r="B14" s="451" t="s">
        <v>128</v>
      </c>
      <c r="C14" s="451"/>
      <c r="D14" s="56">
        <v>50</v>
      </c>
      <c r="E14" s="25"/>
      <c r="F14" s="117" t="s">
        <v>203</v>
      </c>
      <c r="G14" s="101">
        <v>624</v>
      </c>
      <c r="H14" s="21"/>
      <c r="I14" s="101">
        <v>0</v>
      </c>
    </row>
    <row r="15" spans="2:9" ht="71.25" customHeight="1" x14ac:dyDescent="0.25">
      <c r="B15" s="458" t="s">
        <v>129</v>
      </c>
      <c r="C15" s="459"/>
      <c r="D15" s="56">
        <v>50</v>
      </c>
      <c r="E15" s="25"/>
      <c r="F15" s="117" t="s">
        <v>203</v>
      </c>
      <c r="G15" s="101">
        <v>624</v>
      </c>
      <c r="H15" s="21"/>
      <c r="I15" s="101">
        <v>0</v>
      </c>
    </row>
    <row r="16" spans="2:9" ht="23.25" customHeight="1" x14ac:dyDescent="0.25">
      <c r="B16" s="294" t="s">
        <v>11</v>
      </c>
      <c r="C16" s="294"/>
      <c r="D16" s="48">
        <f>SUM(D9:D15)</f>
        <v>400</v>
      </c>
      <c r="E16" s="13"/>
      <c r="F16" s="13"/>
      <c r="H16" s="74" t="s">
        <v>191</v>
      </c>
      <c r="I16" s="94">
        <f>SUM(I9:I15)</f>
        <v>0</v>
      </c>
    </row>
    <row r="17" spans="2:11" ht="19.5" customHeight="1" x14ac:dyDescent="0.25">
      <c r="B17" s="13"/>
      <c r="C17" s="13"/>
      <c r="D17" s="13"/>
      <c r="E17" s="13"/>
      <c r="F17" s="13"/>
      <c r="H17" s="27" t="s">
        <v>197</v>
      </c>
      <c r="I17" s="11">
        <f>+I16*10%</f>
        <v>0</v>
      </c>
    </row>
    <row r="18" spans="2:11" ht="18.75" customHeight="1" x14ac:dyDescent="0.25">
      <c r="B18" s="13"/>
      <c r="C18" s="13"/>
      <c r="D18" s="13"/>
      <c r="E18" s="13"/>
      <c r="F18" s="13"/>
    </row>
    <row r="19" spans="2:11" ht="38.25" customHeight="1" x14ac:dyDescent="0.25">
      <c r="B19" s="294" t="s">
        <v>70</v>
      </c>
      <c r="C19" s="294"/>
      <c r="D19" s="294"/>
      <c r="E19" s="294"/>
      <c r="F19" s="294"/>
    </row>
    <row r="20" spans="2:11" x14ac:dyDescent="0.25">
      <c r="B20" s="57" t="s">
        <v>169</v>
      </c>
      <c r="C20" s="58"/>
      <c r="D20" s="58"/>
      <c r="E20" s="460" t="s">
        <v>171</v>
      </c>
      <c r="F20" s="461"/>
    </row>
    <row r="21" spans="2:11" x14ac:dyDescent="0.25">
      <c r="B21" s="57" t="s">
        <v>71</v>
      </c>
      <c r="C21" s="58"/>
      <c r="D21" s="58"/>
      <c r="E21" s="460" t="s">
        <v>25</v>
      </c>
      <c r="F21" s="461"/>
    </row>
    <row r="22" spans="2:11" x14ac:dyDescent="0.25">
      <c r="B22" s="59"/>
      <c r="C22" s="59"/>
      <c r="D22" s="59"/>
      <c r="E22" s="59"/>
      <c r="F22" s="59"/>
    </row>
    <row r="23" spans="2:11" ht="16.5" customHeight="1" x14ac:dyDescent="0.25">
      <c r="B23" s="464" t="s">
        <v>170</v>
      </c>
      <c r="C23" s="464"/>
      <c r="D23" s="464"/>
      <c r="E23" s="464"/>
      <c r="F23" s="465"/>
      <c r="G23" s="444" t="s">
        <v>34</v>
      </c>
      <c r="H23" s="444"/>
      <c r="I23" s="291" t="s">
        <v>187</v>
      </c>
      <c r="J23" s="291" t="s">
        <v>188</v>
      </c>
      <c r="K23" s="291" t="s">
        <v>189</v>
      </c>
    </row>
    <row r="24" spans="2:11" ht="16.5" customHeight="1" x14ac:dyDescent="0.25">
      <c r="B24" s="60" t="s">
        <v>15</v>
      </c>
      <c r="C24" s="466" t="s">
        <v>14</v>
      </c>
      <c r="D24" s="463" t="s">
        <v>72</v>
      </c>
      <c r="E24" s="463"/>
      <c r="F24" s="463"/>
      <c r="G24" s="70" t="s">
        <v>35</v>
      </c>
      <c r="H24" s="70" t="s">
        <v>36</v>
      </c>
      <c r="I24" s="291"/>
      <c r="J24" s="291"/>
      <c r="K24" s="291"/>
    </row>
    <row r="25" spans="2:11" x14ac:dyDescent="0.25">
      <c r="B25" s="61" t="s">
        <v>5</v>
      </c>
      <c r="C25" s="462">
        <v>200</v>
      </c>
      <c r="D25" s="463"/>
      <c r="E25" s="463"/>
      <c r="F25" s="463"/>
      <c r="G25" s="21"/>
      <c r="H25" s="21"/>
      <c r="I25" s="21"/>
      <c r="J25" s="21"/>
      <c r="K25" s="21"/>
    </row>
    <row r="26" spans="2:11" x14ac:dyDescent="0.25">
      <c r="B26" s="61" t="s">
        <v>73</v>
      </c>
      <c r="C26" s="462">
        <v>100</v>
      </c>
      <c r="D26" s="463"/>
      <c r="E26" s="463"/>
      <c r="F26" s="463"/>
      <c r="G26" s="21"/>
      <c r="H26" s="21"/>
      <c r="I26" s="21"/>
      <c r="J26" s="21"/>
      <c r="K26" s="21"/>
    </row>
    <row r="27" spans="2:11" x14ac:dyDescent="0.25">
      <c r="B27" s="61" t="s">
        <v>74</v>
      </c>
      <c r="C27" s="462">
        <v>50</v>
      </c>
      <c r="D27" s="463"/>
      <c r="E27" s="463"/>
      <c r="F27" s="463"/>
      <c r="G27" s="21"/>
      <c r="H27" s="21"/>
      <c r="I27" s="21"/>
      <c r="J27" s="21"/>
      <c r="K27" s="21"/>
    </row>
    <row r="28" spans="2:11" x14ac:dyDescent="0.25">
      <c r="B28" s="61" t="s">
        <v>172</v>
      </c>
      <c r="C28" s="462">
        <v>20</v>
      </c>
      <c r="D28" s="463"/>
      <c r="E28" s="463"/>
      <c r="F28" s="463"/>
      <c r="G28" s="21"/>
      <c r="H28" s="100" t="s">
        <v>203</v>
      </c>
      <c r="I28" s="101">
        <v>624</v>
      </c>
      <c r="J28" s="100" t="s">
        <v>227</v>
      </c>
      <c r="K28" s="101">
        <v>0</v>
      </c>
    </row>
    <row r="29" spans="2:11" ht="17.25" customHeight="1" x14ac:dyDescent="0.25">
      <c r="J29" s="74" t="s">
        <v>191</v>
      </c>
      <c r="K29" s="11">
        <f>SUM(K25:K28)</f>
        <v>0</v>
      </c>
    </row>
    <row r="30" spans="2:11" ht="15" customHeight="1" x14ac:dyDescent="0.25">
      <c r="J30" s="27" t="s">
        <v>197</v>
      </c>
      <c r="K30" s="11">
        <f>+K29*10%</f>
        <v>0</v>
      </c>
    </row>
    <row r="31" spans="2:11" ht="15" customHeight="1" x14ac:dyDescent="0.25"/>
    <row r="36" ht="17.25" customHeight="1" x14ac:dyDescent="0.25"/>
  </sheetData>
  <mergeCells count="32">
    <mergeCell ref="E20:F20"/>
    <mergeCell ref="E21:F21"/>
    <mergeCell ref="C27:F27"/>
    <mergeCell ref="C28:F28"/>
    <mergeCell ref="B19:F19"/>
    <mergeCell ref="B23:F23"/>
    <mergeCell ref="C24:F24"/>
    <mergeCell ref="C25:F25"/>
    <mergeCell ref="C26:F26"/>
    <mergeCell ref="B14:C14"/>
    <mergeCell ref="B16:C16"/>
    <mergeCell ref="B7:C7"/>
    <mergeCell ref="B8:C8"/>
    <mergeCell ref="D9:D13"/>
    <mergeCell ref="B15:C15"/>
    <mergeCell ref="E9:E13"/>
    <mergeCell ref="F9:F13"/>
    <mergeCell ref="B1:F1"/>
    <mergeCell ref="B2:F2"/>
    <mergeCell ref="B3:F3"/>
    <mergeCell ref="B4:F4"/>
    <mergeCell ref="B5:C6"/>
    <mergeCell ref="D5:D6"/>
    <mergeCell ref="E5:F5"/>
    <mergeCell ref="J23:J24"/>
    <mergeCell ref="K23:K24"/>
    <mergeCell ref="G4:I4"/>
    <mergeCell ref="G5:G6"/>
    <mergeCell ref="H5:H6"/>
    <mergeCell ref="I5:I6"/>
    <mergeCell ref="G23:H23"/>
    <mergeCell ref="I23:I24"/>
  </mergeCells>
  <printOptions horizontalCentered="1" verticalCentered="1"/>
  <pageMargins left="0.51181102362204722" right="0" top="0" bottom="0.35433070866141736" header="0.31496062992125984" footer="0.31496062992125984"/>
  <pageSetup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E55"/>
  <sheetViews>
    <sheetView topLeftCell="A13" zoomScale="80" zoomScaleNormal="80" zoomScaleSheetLayoutView="80" zoomScalePageLayoutView="70" workbookViewId="0">
      <selection activeCell="C7" sqref="C7"/>
    </sheetView>
  </sheetViews>
  <sheetFormatPr baseColWidth="10" defaultColWidth="11.42578125" defaultRowHeight="12.75" x14ac:dyDescent="0.2"/>
  <cols>
    <col min="1" max="1" width="10" style="151" customWidth="1"/>
    <col min="2" max="2" width="106.42578125" style="152" customWidth="1"/>
    <col min="3" max="3" width="20.7109375" style="138" customWidth="1"/>
    <col min="4" max="4" width="51.7109375" style="138" customWidth="1"/>
    <col min="5" max="5" width="22.28515625" style="138" customWidth="1"/>
    <col min="6" max="16384" width="11.42578125" style="138"/>
  </cols>
  <sheetData>
    <row r="1" spans="1:5" s="136" customFormat="1" ht="101.25" customHeight="1" x14ac:dyDescent="0.25">
      <c r="A1" s="135"/>
      <c r="B1" s="246" t="s">
        <v>338</v>
      </c>
      <c r="C1" s="246"/>
      <c r="D1" s="246"/>
    </row>
    <row r="2" spans="1:5" s="136" customFormat="1" ht="33" customHeight="1" x14ac:dyDescent="0.25">
      <c r="A2" s="135"/>
      <c r="B2" s="260" t="s">
        <v>235</v>
      </c>
      <c r="C2" s="260"/>
      <c r="D2" s="260"/>
    </row>
    <row r="3" spans="1:5" s="136" customFormat="1" ht="83.25" customHeight="1" x14ac:dyDescent="0.25">
      <c r="A3" s="137"/>
      <c r="B3" s="247" t="s">
        <v>320</v>
      </c>
      <c r="C3" s="247"/>
      <c r="D3" s="247"/>
    </row>
    <row r="4" spans="1:5" s="136" customFormat="1" x14ac:dyDescent="0.25"/>
    <row r="5" spans="1:5" ht="25.5" customHeight="1" x14ac:dyDescent="0.2">
      <c r="A5" s="261" t="s">
        <v>236</v>
      </c>
      <c r="B5" s="264" t="s">
        <v>237</v>
      </c>
      <c r="C5" s="259">
        <v>1</v>
      </c>
      <c r="D5" s="259"/>
    </row>
    <row r="6" spans="1:5" ht="52.5" customHeight="1" x14ac:dyDescent="0.2">
      <c r="A6" s="262"/>
      <c r="B6" s="265"/>
      <c r="C6" s="255" t="s">
        <v>358</v>
      </c>
      <c r="D6" s="256"/>
    </row>
    <row r="7" spans="1:5" ht="64.5" customHeight="1" x14ac:dyDescent="0.2">
      <c r="A7" s="263"/>
      <c r="B7" s="139" t="s">
        <v>238</v>
      </c>
      <c r="C7" s="141" t="s">
        <v>194</v>
      </c>
      <c r="D7" s="140" t="s">
        <v>239</v>
      </c>
    </row>
    <row r="8" spans="1:5" ht="45" customHeight="1" x14ac:dyDescent="0.2">
      <c r="A8" s="170"/>
      <c r="B8" s="258" t="s">
        <v>240</v>
      </c>
      <c r="C8" s="258"/>
      <c r="D8" s="258"/>
    </row>
    <row r="9" spans="1:5" ht="88.5" customHeight="1" x14ac:dyDescent="0.2">
      <c r="A9" s="142">
        <v>1</v>
      </c>
      <c r="B9" s="143" t="s">
        <v>282</v>
      </c>
      <c r="C9" s="145" t="s">
        <v>194</v>
      </c>
      <c r="D9" s="143"/>
    </row>
    <row r="10" spans="1:5" ht="93.75" customHeight="1" x14ac:dyDescent="0.2">
      <c r="A10" s="142">
        <v>2</v>
      </c>
      <c r="B10" s="146" t="s">
        <v>283</v>
      </c>
      <c r="C10" s="144" t="s">
        <v>194</v>
      </c>
      <c r="D10" s="143" t="s">
        <v>351</v>
      </c>
      <c r="E10" s="234"/>
    </row>
    <row r="11" spans="1:5" ht="59.25" customHeight="1" x14ac:dyDescent="0.2">
      <c r="A11" s="142">
        <v>3</v>
      </c>
      <c r="B11" s="146" t="s">
        <v>241</v>
      </c>
      <c r="C11" s="148" t="s">
        <v>194</v>
      </c>
      <c r="D11" s="147"/>
      <c r="E11" s="235">
        <v>150</v>
      </c>
    </row>
    <row r="12" spans="1:5" ht="93.75" customHeight="1" x14ac:dyDescent="0.2">
      <c r="A12" s="142">
        <v>4</v>
      </c>
      <c r="B12" s="146" t="s">
        <v>284</v>
      </c>
      <c r="C12" s="145" t="s">
        <v>194</v>
      </c>
      <c r="D12" s="147"/>
    </row>
    <row r="13" spans="1:5" ht="50.25" customHeight="1" x14ac:dyDescent="0.2">
      <c r="A13" s="142">
        <v>5</v>
      </c>
      <c r="B13" s="146" t="s">
        <v>242</v>
      </c>
      <c r="C13" s="149" t="s">
        <v>352</v>
      </c>
      <c r="D13" s="168"/>
      <c r="E13" s="236"/>
    </row>
    <row r="14" spans="1:5" ht="50.25" customHeight="1" x14ac:dyDescent="0.2">
      <c r="A14" s="142">
        <v>6</v>
      </c>
      <c r="B14" s="146" t="s">
        <v>285</v>
      </c>
      <c r="C14" s="145" t="s">
        <v>194</v>
      </c>
      <c r="D14" s="146"/>
    </row>
    <row r="15" spans="1:5" ht="50.25" customHeight="1" x14ac:dyDescent="0.2">
      <c r="A15" s="142">
        <v>7</v>
      </c>
      <c r="B15" s="146" t="s">
        <v>243</v>
      </c>
      <c r="C15" s="149" t="s">
        <v>352</v>
      </c>
      <c r="D15" s="169"/>
    </row>
    <row r="16" spans="1:5" ht="77.25" customHeight="1" x14ac:dyDescent="0.2">
      <c r="A16" s="142">
        <v>8</v>
      </c>
      <c r="B16" s="146" t="s">
        <v>286</v>
      </c>
      <c r="C16" s="237" t="s">
        <v>353</v>
      </c>
      <c r="D16" s="238" t="s">
        <v>354</v>
      </c>
    </row>
    <row r="17" spans="1:4" ht="45" customHeight="1" x14ac:dyDescent="0.2">
      <c r="A17" s="142">
        <v>9</v>
      </c>
      <c r="B17" s="146" t="s">
        <v>247</v>
      </c>
      <c r="C17" s="149" t="s">
        <v>194</v>
      </c>
      <c r="D17" s="146"/>
    </row>
    <row r="18" spans="1:4" ht="50.25" customHeight="1" x14ac:dyDescent="0.2">
      <c r="A18" s="142">
        <v>10</v>
      </c>
      <c r="B18" s="146" t="s">
        <v>248</v>
      </c>
      <c r="C18" s="149" t="s">
        <v>194</v>
      </c>
      <c r="D18" s="146"/>
    </row>
    <row r="19" spans="1:4" ht="50.25" customHeight="1" x14ac:dyDescent="0.2">
      <c r="A19" s="142">
        <v>11</v>
      </c>
      <c r="B19" s="146" t="s">
        <v>287</v>
      </c>
      <c r="C19" s="149" t="s">
        <v>194</v>
      </c>
      <c r="D19" s="146"/>
    </row>
    <row r="20" spans="1:4" ht="50.25" customHeight="1" x14ac:dyDescent="0.2">
      <c r="A20" s="142">
        <v>12</v>
      </c>
      <c r="B20" s="146" t="s">
        <v>288</v>
      </c>
      <c r="C20" s="149" t="s">
        <v>194</v>
      </c>
      <c r="D20" s="146"/>
    </row>
    <row r="21" spans="1:4" ht="50.25" customHeight="1" x14ac:dyDescent="0.2">
      <c r="A21" s="142">
        <v>13</v>
      </c>
      <c r="B21" s="146" t="s">
        <v>244</v>
      </c>
      <c r="C21" s="149" t="s">
        <v>194</v>
      </c>
      <c r="D21" s="146"/>
    </row>
    <row r="22" spans="1:4" ht="50.25" customHeight="1" x14ac:dyDescent="0.2">
      <c r="A22" s="142">
        <v>14</v>
      </c>
      <c r="B22" s="146" t="s">
        <v>245</v>
      </c>
      <c r="C22" s="149" t="s">
        <v>194</v>
      </c>
      <c r="D22" s="146"/>
    </row>
    <row r="23" spans="1:4" ht="54.75" customHeight="1" x14ac:dyDescent="0.2">
      <c r="A23" s="142">
        <v>15</v>
      </c>
      <c r="B23" s="146" t="s">
        <v>246</v>
      </c>
      <c r="C23" s="149" t="s">
        <v>194</v>
      </c>
      <c r="D23" s="146"/>
    </row>
    <row r="24" spans="1:4" s="150" customFormat="1" ht="35.25" customHeight="1" x14ac:dyDescent="0.25">
      <c r="A24" s="254" t="s">
        <v>249</v>
      </c>
      <c r="B24" s="254"/>
      <c r="C24" s="257" t="s">
        <v>318</v>
      </c>
      <c r="D24" s="257"/>
    </row>
    <row r="29" spans="1:4" ht="15.75" x14ac:dyDescent="0.2">
      <c r="B29" s="211" t="s">
        <v>356</v>
      </c>
      <c r="D29" s="211" t="s">
        <v>326</v>
      </c>
    </row>
    <row r="30" spans="1:4" ht="15" x14ac:dyDescent="0.2">
      <c r="B30" s="212" t="s">
        <v>337</v>
      </c>
      <c r="D30" s="212" t="s">
        <v>327</v>
      </c>
    </row>
    <row r="31" spans="1:4" ht="15" x14ac:dyDescent="0.2">
      <c r="B31" s="212" t="s">
        <v>294</v>
      </c>
      <c r="D31" s="212" t="s">
        <v>294</v>
      </c>
    </row>
    <row r="34" spans="2:2" ht="18.75" customHeight="1" x14ac:dyDescent="0.2">
      <c r="B34" s="154"/>
    </row>
    <row r="35" spans="2:2" ht="12.75" customHeight="1" x14ac:dyDescent="0.2"/>
    <row r="36" spans="2:2" ht="17.25" customHeight="1" x14ac:dyDescent="0.2">
      <c r="B36" s="155"/>
    </row>
    <row r="37" spans="2:2" ht="15" customHeight="1" x14ac:dyDescent="0.2"/>
    <row r="38" spans="2:2" ht="14.25" customHeight="1" x14ac:dyDescent="0.2"/>
    <row r="39" spans="2:2" ht="14.25" customHeight="1" x14ac:dyDescent="0.2">
      <c r="B39" s="153"/>
    </row>
    <row r="40" spans="2:2" ht="14.25" customHeight="1" x14ac:dyDescent="0.25">
      <c r="B40" s="156"/>
    </row>
    <row r="41" spans="2:2" ht="14.25" customHeight="1" x14ac:dyDescent="0.25">
      <c r="B41" s="156"/>
    </row>
    <row r="42" spans="2:2" ht="14.25" customHeight="1" x14ac:dyDescent="0.2">
      <c r="B42" s="155"/>
    </row>
    <row r="43" spans="2:2" ht="14.25" customHeight="1" x14ac:dyDescent="0.25">
      <c r="B43" s="156"/>
    </row>
    <row r="44" spans="2:2" ht="14.25" customHeight="1" x14ac:dyDescent="0.25">
      <c r="B44" s="156"/>
    </row>
    <row r="45" spans="2:2" ht="14.25" customHeight="1" x14ac:dyDescent="0.25">
      <c r="B45" s="156"/>
    </row>
    <row r="51" spans="1:1" s="152" customFormat="1" x14ac:dyDescent="0.25">
      <c r="A51" s="151"/>
    </row>
    <row r="52" spans="1:1" s="152" customFormat="1" x14ac:dyDescent="0.25">
      <c r="A52" s="151"/>
    </row>
    <row r="53" spans="1:1" s="152" customFormat="1" x14ac:dyDescent="0.25">
      <c r="A53" s="151"/>
    </row>
    <row r="54" spans="1:1" s="152" customFormat="1" x14ac:dyDescent="0.25">
      <c r="A54" s="151"/>
    </row>
    <row r="55" spans="1:1" s="152" customFormat="1" x14ac:dyDescent="0.25">
      <c r="A55" s="151"/>
    </row>
  </sheetData>
  <mergeCells count="10">
    <mergeCell ref="B1:D1"/>
    <mergeCell ref="B2:D2"/>
    <mergeCell ref="B3:D3"/>
    <mergeCell ref="A5:A7"/>
    <mergeCell ref="B5:B6"/>
    <mergeCell ref="A24:B24"/>
    <mergeCell ref="C6:D6"/>
    <mergeCell ref="C24:D24"/>
    <mergeCell ref="B8:D8"/>
    <mergeCell ref="C5:D5"/>
  </mergeCells>
  <printOptions horizontalCentered="1" verticalCentered="1"/>
  <pageMargins left="0.59055118110236227" right="0.59055118110236227" top="0.59055118110236227" bottom="0.59055118110236227" header="0.31496062992125984" footer="0.31496062992125984"/>
  <pageSetup paperSize="529" scale="35"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8"/>
  <sheetViews>
    <sheetView showGridLines="0" topLeftCell="A11" zoomScaleNormal="100" zoomScaleSheetLayoutView="85" workbookViewId="0">
      <selection activeCell="G22" sqref="G22"/>
    </sheetView>
  </sheetViews>
  <sheetFormatPr baseColWidth="10" defaultRowHeight="14.25" x14ac:dyDescent="0.2"/>
  <cols>
    <col min="1" max="1" width="11.42578125" style="13"/>
    <col min="2" max="2" width="66.5703125" style="13" customWidth="1"/>
    <col min="3" max="3" width="17" style="13" customWidth="1"/>
    <col min="4" max="6" width="11.42578125" style="13"/>
    <col min="7" max="7" width="19.28515625" style="13" bestFit="1" customWidth="1"/>
    <col min="8" max="16384" width="11.42578125" style="13"/>
  </cols>
  <sheetData>
    <row r="1" spans="1:8" ht="18.75" x14ac:dyDescent="0.3">
      <c r="A1" s="302" t="s">
        <v>130</v>
      </c>
      <c r="B1" s="302"/>
      <c r="C1" s="302"/>
      <c r="D1" s="302"/>
      <c r="E1" s="302"/>
      <c r="F1" s="302"/>
    </row>
    <row r="2" spans="1:8" ht="18.75" x14ac:dyDescent="0.3">
      <c r="A2" s="302" t="s">
        <v>9</v>
      </c>
      <c r="B2" s="302"/>
      <c r="C2" s="302"/>
      <c r="D2" s="302"/>
      <c r="E2" s="302"/>
      <c r="F2" s="302"/>
    </row>
    <row r="3" spans="1:8" s="11" customFormat="1" ht="18.75" x14ac:dyDescent="0.3">
      <c r="A3" s="302" t="s">
        <v>256</v>
      </c>
      <c r="B3" s="302"/>
      <c r="C3" s="302"/>
      <c r="D3" s="302"/>
      <c r="E3" s="302"/>
      <c r="F3" s="302"/>
    </row>
    <row r="4" spans="1:8" ht="18.75" x14ac:dyDescent="0.3">
      <c r="A4" s="302" t="s">
        <v>255</v>
      </c>
      <c r="B4" s="302"/>
      <c r="C4" s="302"/>
      <c r="D4" s="302"/>
      <c r="E4" s="302"/>
      <c r="F4" s="302"/>
    </row>
    <row r="5" spans="1:8" ht="15" customHeight="1" x14ac:dyDescent="0.2">
      <c r="B5" s="467"/>
      <c r="C5" s="467"/>
      <c r="D5" s="467"/>
      <c r="E5" s="467"/>
      <c r="F5" s="470" t="s">
        <v>190</v>
      </c>
      <c r="G5" s="471"/>
      <c r="H5" s="471"/>
    </row>
    <row r="6" spans="1:8" ht="15" customHeight="1" x14ac:dyDescent="0.2">
      <c r="B6" s="350" t="s">
        <v>10</v>
      </c>
      <c r="C6" s="350" t="s">
        <v>160</v>
      </c>
      <c r="D6" s="294" t="s">
        <v>34</v>
      </c>
      <c r="E6" s="294"/>
      <c r="F6" s="291" t="s">
        <v>187</v>
      </c>
      <c r="G6" s="291" t="s">
        <v>188</v>
      </c>
      <c r="H6" s="291" t="s">
        <v>189</v>
      </c>
    </row>
    <row r="7" spans="1:8" ht="80.25" customHeight="1" x14ac:dyDescent="0.2">
      <c r="B7" s="351"/>
      <c r="C7" s="351"/>
      <c r="D7" s="41" t="s">
        <v>35</v>
      </c>
      <c r="E7" s="41" t="s">
        <v>36</v>
      </c>
      <c r="F7" s="291"/>
      <c r="G7" s="291"/>
      <c r="H7" s="291"/>
    </row>
    <row r="8" spans="1:8" ht="74.25" customHeight="1" x14ac:dyDescent="0.25">
      <c r="B8" s="121" t="s">
        <v>103</v>
      </c>
      <c r="C8" s="35">
        <v>150</v>
      </c>
      <c r="D8" s="21"/>
      <c r="E8" s="100" t="s">
        <v>203</v>
      </c>
      <c r="F8" s="117">
        <v>660</v>
      </c>
      <c r="G8" s="117"/>
      <c r="H8" s="117">
        <v>0</v>
      </c>
    </row>
    <row r="9" spans="1:8" ht="67.5" customHeight="1" x14ac:dyDescent="0.2">
      <c r="B9" s="121" t="s">
        <v>254</v>
      </c>
      <c r="C9" s="35">
        <v>150</v>
      </c>
      <c r="D9" s="25"/>
      <c r="E9" s="117" t="s">
        <v>203</v>
      </c>
      <c r="F9" s="117">
        <v>660</v>
      </c>
      <c r="G9" s="117"/>
      <c r="H9" s="117">
        <v>0</v>
      </c>
    </row>
    <row r="10" spans="1:8" ht="72.75" customHeight="1" x14ac:dyDescent="0.2">
      <c r="B10" s="121" t="s">
        <v>253</v>
      </c>
      <c r="C10" s="35">
        <v>150</v>
      </c>
      <c r="D10" s="25"/>
      <c r="E10" s="117" t="s">
        <v>203</v>
      </c>
      <c r="F10" s="117">
        <v>660</v>
      </c>
      <c r="G10" s="117"/>
      <c r="H10" s="117">
        <v>0</v>
      </c>
    </row>
    <row r="11" spans="1:8" ht="56.25" customHeight="1" x14ac:dyDescent="0.2">
      <c r="B11" s="121" t="s">
        <v>252</v>
      </c>
      <c r="C11" s="35">
        <v>75</v>
      </c>
      <c r="D11" s="25"/>
      <c r="E11" s="117" t="s">
        <v>203</v>
      </c>
      <c r="F11" s="117">
        <v>660</v>
      </c>
      <c r="G11" s="117"/>
      <c r="H11" s="117">
        <v>0</v>
      </c>
    </row>
    <row r="12" spans="1:8" ht="45.75" customHeight="1" x14ac:dyDescent="0.2">
      <c r="B12" s="121" t="s">
        <v>251</v>
      </c>
      <c r="C12" s="35">
        <v>75</v>
      </c>
      <c r="D12" s="25"/>
      <c r="E12" s="117" t="s">
        <v>203</v>
      </c>
      <c r="F12" s="117">
        <v>660</v>
      </c>
      <c r="G12" s="117"/>
      <c r="H12" s="117">
        <v>0</v>
      </c>
    </row>
    <row r="13" spans="1:8" ht="21" customHeight="1" x14ac:dyDescent="0.25">
      <c r="B13" s="46" t="s">
        <v>11</v>
      </c>
      <c r="C13" s="47">
        <f>SUM(C8:C12)</f>
        <v>600</v>
      </c>
      <c r="G13" s="13" t="s">
        <v>191</v>
      </c>
      <c r="H13" s="47">
        <f>SUM(H8:H12)</f>
        <v>0</v>
      </c>
    </row>
    <row r="14" spans="1:8" ht="19.5" customHeight="1" x14ac:dyDescent="0.2">
      <c r="G14" s="13" t="s">
        <v>196</v>
      </c>
      <c r="H14" s="13">
        <f>+H13*5%</f>
        <v>0</v>
      </c>
    </row>
    <row r="15" spans="1:8" ht="50.25" customHeight="1" x14ac:dyDescent="0.2">
      <c r="B15" s="468" t="s">
        <v>32</v>
      </c>
      <c r="C15" s="469"/>
    </row>
    <row r="16" spans="1:8" ht="15" x14ac:dyDescent="0.2">
      <c r="B16" s="397" t="s">
        <v>16</v>
      </c>
      <c r="C16" s="397"/>
    </row>
    <row r="38" spans="2:2" ht="15" x14ac:dyDescent="0.25">
      <c r="B38" s="3"/>
    </row>
  </sheetData>
  <mergeCells count="14">
    <mergeCell ref="A1:F1"/>
    <mergeCell ref="A2:F2"/>
    <mergeCell ref="A3:F3"/>
    <mergeCell ref="A4:F4"/>
    <mergeCell ref="B15:C15"/>
    <mergeCell ref="F5:H5"/>
    <mergeCell ref="F6:F7"/>
    <mergeCell ref="G6:G7"/>
    <mergeCell ref="H6:H7"/>
    <mergeCell ref="B16:C16"/>
    <mergeCell ref="B5:E5"/>
    <mergeCell ref="B6:B7"/>
    <mergeCell ref="C6:C7"/>
    <mergeCell ref="D6:E6"/>
  </mergeCells>
  <printOptions horizontalCentered="1" verticalCentered="1"/>
  <pageMargins left="0.51181102362204722" right="0.19685039370078741" top="0" bottom="0.35433070866141736" header="0.31496062992125984" footer="0.31496062992125984"/>
  <pageSetup scale="53"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7"/>
  <sheetViews>
    <sheetView showGridLines="0" topLeftCell="A39" zoomScaleNormal="100" zoomScaleSheetLayoutView="85" workbookViewId="0">
      <selection activeCell="I16" sqref="I16"/>
    </sheetView>
  </sheetViews>
  <sheetFormatPr baseColWidth="10" defaultRowHeight="20.100000000000001" customHeight="1" x14ac:dyDescent="0.25"/>
  <cols>
    <col min="1" max="1" width="25.5703125" style="11" customWidth="1"/>
    <col min="2" max="2" width="34.85546875" style="11" customWidth="1"/>
    <col min="3" max="3" width="40.140625" style="11" customWidth="1"/>
    <col min="4" max="4" width="15.7109375" style="11" customWidth="1"/>
    <col min="5" max="7" width="11.42578125" style="11"/>
    <col min="8" max="8" width="19.28515625" style="11" bestFit="1" customWidth="1"/>
    <col min="9" max="16384" width="11.42578125" style="11"/>
  </cols>
  <sheetData>
    <row r="1" spans="1:9" ht="15" customHeight="1" x14ac:dyDescent="0.3">
      <c r="A1" s="302" t="s">
        <v>130</v>
      </c>
      <c r="B1" s="302"/>
      <c r="C1" s="302"/>
      <c r="D1" s="302"/>
      <c r="E1" s="302"/>
      <c r="F1" s="302"/>
    </row>
    <row r="2" spans="1:9" ht="20.100000000000001" customHeight="1" x14ac:dyDescent="0.3">
      <c r="A2" s="302" t="s">
        <v>9</v>
      </c>
      <c r="B2" s="302"/>
      <c r="C2" s="302"/>
      <c r="D2" s="302"/>
      <c r="E2" s="302"/>
      <c r="F2" s="302"/>
    </row>
    <row r="3" spans="1:9" ht="15" customHeight="1" x14ac:dyDescent="0.3">
      <c r="A3" s="302" t="s">
        <v>257</v>
      </c>
      <c r="B3" s="302"/>
      <c r="C3" s="302"/>
      <c r="D3" s="302"/>
      <c r="E3" s="302"/>
      <c r="F3" s="302"/>
    </row>
    <row r="4" spans="1:9" ht="15" customHeight="1" x14ac:dyDescent="0.3">
      <c r="A4" s="302" t="s">
        <v>255</v>
      </c>
      <c r="B4" s="302"/>
      <c r="C4" s="302"/>
      <c r="D4" s="302"/>
      <c r="E4" s="302"/>
      <c r="F4" s="302"/>
    </row>
    <row r="5" spans="1:9" ht="16.5" x14ac:dyDescent="0.25">
      <c r="G5" s="470" t="s">
        <v>190</v>
      </c>
      <c r="H5" s="471"/>
      <c r="I5" s="471"/>
    </row>
    <row r="6" spans="1:9" ht="15.75" customHeight="1" x14ac:dyDescent="0.25">
      <c r="A6" s="294" t="s">
        <v>0</v>
      </c>
      <c r="B6" s="294"/>
      <c r="C6" s="294"/>
      <c r="D6" s="312" t="s">
        <v>44</v>
      </c>
      <c r="E6" s="294" t="s">
        <v>34</v>
      </c>
      <c r="F6" s="294"/>
      <c r="G6" s="291" t="s">
        <v>187</v>
      </c>
      <c r="H6" s="291" t="s">
        <v>188</v>
      </c>
      <c r="I6" s="291" t="s">
        <v>189</v>
      </c>
    </row>
    <row r="7" spans="1:9" ht="15" x14ac:dyDescent="0.25">
      <c r="A7" s="294"/>
      <c r="B7" s="294"/>
      <c r="C7" s="294"/>
      <c r="D7" s="313"/>
      <c r="E7" s="41" t="s">
        <v>35</v>
      </c>
      <c r="F7" s="41" t="s">
        <v>36</v>
      </c>
      <c r="G7" s="291"/>
      <c r="H7" s="291"/>
      <c r="I7" s="291"/>
    </row>
    <row r="8" spans="1:9" ht="70.5" customHeight="1" x14ac:dyDescent="0.25">
      <c r="A8" s="295" t="s">
        <v>258</v>
      </c>
      <c r="B8" s="296"/>
      <c r="C8" s="296"/>
      <c r="D8" s="30">
        <v>80</v>
      </c>
      <c r="E8" s="100" t="s">
        <v>203</v>
      </c>
      <c r="F8" s="21"/>
      <c r="G8" s="101">
        <v>655</v>
      </c>
      <c r="H8" s="102" t="s">
        <v>259</v>
      </c>
      <c r="I8" s="101">
        <v>80</v>
      </c>
    </row>
    <row r="9" spans="1:9" ht="129" customHeight="1" x14ac:dyDescent="0.25">
      <c r="A9" s="472" t="s">
        <v>260</v>
      </c>
      <c r="B9" s="473"/>
      <c r="C9" s="474"/>
      <c r="D9" s="30">
        <v>80</v>
      </c>
      <c r="E9" s="100" t="s">
        <v>203</v>
      </c>
      <c r="F9" s="21"/>
      <c r="G9" s="101">
        <v>655</v>
      </c>
      <c r="H9" s="102" t="s">
        <v>259</v>
      </c>
      <c r="I9" s="101">
        <v>80</v>
      </c>
    </row>
    <row r="10" spans="1:9" ht="108" customHeight="1" x14ac:dyDescent="0.25">
      <c r="A10" s="295" t="s">
        <v>261</v>
      </c>
      <c r="B10" s="296"/>
      <c r="C10" s="296"/>
      <c r="D10" s="30">
        <v>80</v>
      </c>
      <c r="E10" s="100" t="s">
        <v>203</v>
      </c>
      <c r="F10" s="21"/>
      <c r="G10" s="101">
        <v>655</v>
      </c>
      <c r="H10" s="102" t="s">
        <v>262</v>
      </c>
      <c r="I10" s="101">
        <v>80</v>
      </c>
    </row>
    <row r="11" spans="1:9" ht="77.25" customHeight="1" x14ac:dyDescent="0.25">
      <c r="A11" s="297" t="s">
        <v>263</v>
      </c>
      <c r="B11" s="298"/>
      <c r="C11" s="298"/>
      <c r="D11" s="30">
        <v>80</v>
      </c>
      <c r="E11" s="100" t="s">
        <v>203</v>
      </c>
      <c r="F11" s="21"/>
      <c r="G11" s="101">
        <v>655</v>
      </c>
      <c r="H11" s="102" t="s">
        <v>264</v>
      </c>
      <c r="I11" s="101">
        <v>80</v>
      </c>
    </row>
    <row r="12" spans="1:9" ht="60" customHeight="1" x14ac:dyDescent="0.25">
      <c r="A12" s="315" t="s">
        <v>265</v>
      </c>
      <c r="B12" s="300"/>
      <c r="C12" s="301"/>
      <c r="D12" s="30">
        <v>80</v>
      </c>
      <c r="E12" s="100" t="s">
        <v>203</v>
      </c>
      <c r="F12" s="21"/>
      <c r="G12" s="101">
        <v>655</v>
      </c>
      <c r="H12" s="102" t="s">
        <v>266</v>
      </c>
      <c r="I12" s="101">
        <v>80</v>
      </c>
    </row>
    <row r="13" spans="1:9" ht="20.100000000000001" customHeight="1" x14ac:dyDescent="0.25">
      <c r="A13" s="314" t="s">
        <v>1</v>
      </c>
      <c r="B13" s="314"/>
      <c r="C13" s="314"/>
      <c r="D13" s="47">
        <f>SUM(D8:D12)</f>
        <v>400</v>
      </c>
      <c r="E13" s="27"/>
      <c r="H13" s="27" t="s">
        <v>198</v>
      </c>
      <c r="I13" s="47">
        <f>SUM(I8:I12)</f>
        <v>400</v>
      </c>
    </row>
    <row r="14" spans="1:9" ht="19.5" customHeight="1" x14ac:dyDescent="0.25">
      <c r="A14" s="15"/>
      <c r="B14" s="15"/>
      <c r="C14" s="15"/>
      <c r="D14" s="16"/>
      <c r="H14" s="27"/>
    </row>
    <row r="15" spans="1:9" ht="20.100000000000001" customHeight="1" x14ac:dyDescent="0.25">
      <c r="A15" s="19"/>
      <c r="B15" s="20"/>
      <c r="C15" s="20"/>
      <c r="D15" s="20"/>
    </row>
    <row r="16" spans="1:9" ht="20.100000000000001" customHeight="1" x14ac:dyDescent="0.25">
      <c r="A16" s="475" t="s">
        <v>48</v>
      </c>
      <c r="B16" s="476"/>
      <c r="C16" s="476"/>
      <c r="D16" s="477"/>
      <c r="H16" s="159" t="s">
        <v>267</v>
      </c>
      <c r="I16" s="79">
        <f>+(I13+' MANEJO U.SALUD'!I19+'RCE-U.SALUD'!I22)/3</f>
        <v>188.33333333333334</v>
      </c>
    </row>
    <row r="17" spans="1:9" ht="39.75" customHeight="1" x14ac:dyDescent="0.25">
      <c r="A17" s="478" t="s">
        <v>2</v>
      </c>
      <c r="B17" s="479"/>
      <c r="C17" s="479"/>
      <c r="D17" s="480"/>
      <c r="H17" s="27" t="s">
        <v>196</v>
      </c>
      <c r="I17" s="160">
        <f>+I16*5%</f>
        <v>9.4166666666666679</v>
      </c>
    </row>
    <row r="18" spans="1:9" ht="38.25" customHeight="1" x14ac:dyDescent="0.25">
      <c r="A18" s="316" t="s">
        <v>3</v>
      </c>
      <c r="B18" s="316"/>
      <c r="C18" s="316"/>
      <c r="D18" s="316"/>
    </row>
    <row r="19" spans="1:9" ht="27.75" customHeight="1" x14ac:dyDescent="0.25">
      <c r="A19" s="316" t="s">
        <v>4</v>
      </c>
      <c r="B19" s="316"/>
      <c r="C19" s="316"/>
      <c r="D19" s="316"/>
    </row>
    <row r="20" spans="1:9" ht="27" customHeight="1" x14ac:dyDescent="0.25">
      <c r="A20" s="317" t="s">
        <v>133</v>
      </c>
      <c r="B20" s="318"/>
      <c r="C20" s="318"/>
      <c r="D20" s="319"/>
    </row>
    <row r="21" spans="1:9" ht="29.25" customHeight="1" x14ac:dyDescent="0.25">
      <c r="A21" s="316" t="s">
        <v>21</v>
      </c>
      <c r="B21" s="316"/>
      <c r="C21" s="316"/>
      <c r="D21" s="316"/>
    </row>
    <row r="22" spans="1:9" ht="42" customHeight="1" x14ac:dyDescent="0.25">
      <c r="A22" s="316" t="s">
        <v>134</v>
      </c>
      <c r="B22" s="316"/>
      <c r="C22" s="316"/>
      <c r="D22" s="316"/>
    </row>
    <row r="23" spans="1:9" ht="19.5" customHeight="1" x14ac:dyDescent="0.25"/>
    <row r="24" spans="1:9" ht="19.5" customHeight="1" x14ac:dyDescent="0.25"/>
    <row r="25" spans="1:9" ht="19.5" customHeight="1" x14ac:dyDescent="0.25">
      <c r="A25" s="320" t="s">
        <v>27</v>
      </c>
      <c r="B25" s="321"/>
      <c r="C25" s="321"/>
      <c r="D25" s="322"/>
    </row>
    <row r="26" spans="1:9" ht="47.25" customHeight="1" x14ac:dyDescent="0.25">
      <c r="A26" s="323" t="s">
        <v>51</v>
      </c>
      <c r="B26" s="324"/>
      <c r="C26" s="324"/>
      <c r="D26" s="324"/>
    </row>
    <row r="27" spans="1:9" ht="20.100000000000001" customHeight="1" x14ac:dyDescent="0.25">
      <c r="A27" s="332" t="s">
        <v>52</v>
      </c>
      <c r="B27" s="332"/>
      <c r="C27" s="332"/>
      <c r="D27" s="332"/>
      <c r="E27" s="294" t="s">
        <v>34</v>
      </c>
      <c r="F27" s="294"/>
      <c r="G27" s="291" t="s">
        <v>187</v>
      </c>
      <c r="H27" s="291" t="s">
        <v>188</v>
      </c>
      <c r="I27" s="291" t="s">
        <v>189</v>
      </c>
    </row>
    <row r="28" spans="1:9" ht="34.5" customHeight="1" x14ac:dyDescent="0.25">
      <c r="A28" s="329" t="s">
        <v>15</v>
      </c>
      <c r="B28" s="329"/>
      <c r="C28" s="329" t="s">
        <v>14</v>
      </c>
      <c r="D28" s="329"/>
      <c r="E28" s="41" t="s">
        <v>35</v>
      </c>
      <c r="F28" s="41" t="s">
        <v>36</v>
      </c>
      <c r="G28" s="291"/>
      <c r="H28" s="291"/>
      <c r="I28" s="291"/>
    </row>
    <row r="29" spans="1:9" ht="20.100000000000001" customHeight="1" x14ac:dyDescent="0.25">
      <c r="A29" s="330" t="s">
        <v>5</v>
      </c>
      <c r="B29" s="330"/>
      <c r="C29" s="331" t="s">
        <v>53</v>
      </c>
      <c r="D29" s="331"/>
      <c r="E29" s="21"/>
      <c r="F29" s="21"/>
      <c r="G29" s="21"/>
      <c r="H29" s="21"/>
      <c r="I29" s="21"/>
    </row>
    <row r="30" spans="1:9" ht="20.100000000000001" customHeight="1" x14ac:dyDescent="0.25">
      <c r="A30" s="330" t="s">
        <v>135</v>
      </c>
      <c r="B30" s="330"/>
      <c r="C30" s="331" t="s">
        <v>131</v>
      </c>
      <c r="D30" s="331"/>
      <c r="E30" s="101" t="s">
        <v>203</v>
      </c>
      <c r="F30" s="101"/>
      <c r="G30" s="101">
        <v>656</v>
      </c>
      <c r="H30" s="101" t="s">
        <v>268</v>
      </c>
      <c r="I30" s="101">
        <v>30</v>
      </c>
    </row>
    <row r="31" spans="1:9" ht="20.100000000000001" customHeight="1" x14ac:dyDescent="0.25">
      <c r="A31" s="330" t="s">
        <v>136</v>
      </c>
      <c r="B31" s="330"/>
      <c r="C31" s="331" t="s">
        <v>132</v>
      </c>
      <c r="D31" s="331"/>
      <c r="E31" s="21"/>
      <c r="F31" s="21"/>
      <c r="G31" s="21"/>
      <c r="H31" s="21"/>
      <c r="I31" s="21"/>
    </row>
    <row r="32" spans="1:9" ht="12" customHeight="1" x14ac:dyDescent="0.25">
      <c r="A32" s="9"/>
      <c r="B32" s="9"/>
      <c r="C32" s="10"/>
      <c r="D32" s="10"/>
      <c r="E32" s="12"/>
      <c r="F32" s="12"/>
    </row>
    <row r="33" spans="1:9" ht="20.100000000000001" customHeight="1" x14ac:dyDescent="0.25">
      <c r="A33" s="323" t="s">
        <v>54</v>
      </c>
      <c r="B33" s="324"/>
      <c r="C33" s="324"/>
      <c r="D33" s="324"/>
    </row>
    <row r="34" spans="1:9" ht="20.100000000000001" customHeight="1" x14ac:dyDescent="0.25">
      <c r="A34" s="332" t="s">
        <v>55</v>
      </c>
      <c r="B34" s="332"/>
      <c r="C34" s="332"/>
      <c r="D34" s="332"/>
      <c r="E34" s="294" t="s">
        <v>34</v>
      </c>
      <c r="F34" s="294"/>
      <c r="G34" s="291" t="s">
        <v>187</v>
      </c>
      <c r="H34" s="291" t="s">
        <v>188</v>
      </c>
      <c r="I34" s="291" t="s">
        <v>189</v>
      </c>
    </row>
    <row r="35" spans="1:9" ht="20.100000000000001" customHeight="1" x14ac:dyDescent="0.25">
      <c r="A35" s="329" t="s">
        <v>15</v>
      </c>
      <c r="B35" s="329"/>
      <c r="C35" s="329" t="s">
        <v>13</v>
      </c>
      <c r="D35" s="329"/>
      <c r="E35" s="41" t="s">
        <v>35</v>
      </c>
      <c r="F35" s="41" t="s">
        <v>36</v>
      </c>
      <c r="G35" s="291"/>
      <c r="H35" s="291"/>
      <c r="I35" s="291"/>
    </row>
    <row r="36" spans="1:9" ht="20.100000000000001" customHeight="1" x14ac:dyDescent="0.25">
      <c r="A36" s="330" t="s">
        <v>5</v>
      </c>
      <c r="B36" s="330"/>
      <c r="C36" s="331" t="s">
        <v>53</v>
      </c>
      <c r="D36" s="331"/>
      <c r="E36" s="21"/>
      <c r="F36" s="21"/>
      <c r="G36" s="21"/>
      <c r="H36" s="21"/>
      <c r="I36" s="21"/>
    </row>
    <row r="37" spans="1:9" ht="20.100000000000001" customHeight="1" x14ac:dyDescent="0.25">
      <c r="A37" s="330" t="s">
        <v>137</v>
      </c>
      <c r="B37" s="330"/>
      <c r="C37" s="331" t="s">
        <v>131</v>
      </c>
      <c r="D37" s="331"/>
      <c r="E37" s="101" t="s">
        <v>203</v>
      </c>
      <c r="F37" s="101"/>
      <c r="G37" s="101">
        <v>656</v>
      </c>
      <c r="H37" s="101">
        <v>0.05</v>
      </c>
      <c r="I37" s="101">
        <v>30</v>
      </c>
    </row>
    <row r="38" spans="1:9" ht="20.100000000000001" customHeight="1" x14ac:dyDescent="0.25">
      <c r="A38" s="330" t="s">
        <v>138</v>
      </c>
      <c r="B38" s="330"/>
      <c r="C38" s="331" t="s">
        <v>132</v>
      </c>
      <c r="D38" s="331"/>
      <c r="E38" s="21"/>
      <c r="F38" s="21"/>
      <c r="G38" s="21"/>
      <c r="H38" s="21"/>
      <c r="I38" s="21"/>
    </row>
    <row r="39" spans="1:9" ht="13.5" customHeight="1" x14ac:dyDescent="0.25">
      <c r="A39" s="9"/>
      <c r="B39" s="9"/>
      <c r="C39" s="10"/>
      <c r="D39" s="10"/>
    </row>
    <row r="40" spans="1:9" ht="20.100000000000001" customHeight="1" x14ac:dyDescent="0.25">
      <c r="A40" s="333" t="s">
        <v>56</v>
      </c>
      <c r="B40" s="333"/>
      <c r="C40" s="333"/>
      <c r="D40" s="333"/>
    </row>
    <row r="41" spans="1:9" ht="19.5" customHeight="1" x14ac:dyDescent="0.25">
      <c r="A41" s="332" t="s">
        <v>78</v>
      </c>
      <c r="B41" s="332"/>
      <c r="C41" s="332"/>
      <c r="D41" s="332"/>
      <c r="E41" s="334" t="s">
        <v>34</v>
      </c>
      <c r="F41" s="328"/>
      <c r="G41" s="291" t="s">
        <v>187</v>
      </c>
      <c r="H41" s="291" t="s">
        <v>188</v>
      </c>
      <c r="I41" s="291" t="s">
        <v>189</v>
      </c>
    </row>
    <row r="42" spans="1:9" ht="12.75" customHeight="1" x14ac:dyDescent="0.25">
      <c r="A42" s="335" t="s">
        <v>15</v>
      </c>
      <c r="B42" s="335"/>
      <c r="C42" s="335" t="s">
        <v>13</v>
      </c>
      <c r="D42" s="335"/>
      <c r="E42" s="41" t="s">
        <v>35</v>
      </c>
      <c r="F42" s="41" t="s">
        <v>36</v>
      </c>
      <c r="G42" s="291"/>
      <c r="H42" s="291"/>
      <c r="I42" s="291"/>
    </row>
    <row r="43" spans="1:9" ht="20.100000000000001" customHeight="1" x14ac:dyDescent="0.25">
      <c r="A43" s="330" t="s">
        <v>5</v>
      </c>
      <c r="B43" s="330"/>
      <c r="C43" s="331" t="s">
        <v>53</v>
      </c>
      <c r="D43" s="331"/>
      <c r="E43" s="21"/>
      <c r="F43" s="21"/>
      <c r="G43" s="21"/>
      <c r="H43" s="21"/>
      <c r="I43" s="21"/>
    </row>
    <row r="44" spans="1:9" ht="20.100000000000001" customHeight="1" x14ac:dyDescent="0.25">
      <c r="A44" s="330" t="s">
        <v>140</v>
      </c>
      <c r="B44" s="330"/>
      <c r="C44" s="331" t="s">
        <v>131</v>
      </c>
      <c r="D44" s="331"/>
      <c r="E44" s="21"/>
      <c r="F44" s="21"/>
      <c r="G44" s="21"/>
      <c r="H44" s="21"/>
      <c r="I44" s="21"/>
    </row>
    <row r="45" spans="1:9" ht="20.100000000000001" customHeight="1" x14ac:dyDescent="0.25">
      <c r="A45" s="330" t="s">
        <v>139</v>
      </c>
      <c r="B45" s="330"/>
      <c r="C45" s="331" t="s">
        <v>132</v>
      </c>
      <c r="D45" s="331"/>
      <c r="E45" s="101" t="s">
        <v>203</v>
      </c>
      <c r="F45" s="101"/>
      <c r="G45" s="101">
        <v>656</v>
      </c>
      <c r="H45" s="101" t="s">
        <v>269</v>
      </c>
      <c r="I45" s="101">
        <v>10</v>
      </c>
    </row>
    <row r="46" spans="1:9" ht="14.25" customHeight="1" x14ac:dyDescent="0.25">
      <c r="A46" s="9"/>
      <c r="B46" s="9"/>
      <c r="C46" s="10"/>
      <c r="D46" s="10"/>
      <c r="E46" s="12"/>
      <c r="F46" s="12"/>
    </row>
    <row r="47" spans="1:9" ht="20.100000000000001" customHeight="1" x14ac:dyDescent="0.25">
      <c r="A47" s="336" t="s">
        <v>141</v>
      </c>
      <c r="B47" s="337"/>
      <c r="C47" s="337"/>
      <c r="D47" s="338"/>
    </row>
    <row r="48" spans="1:9" ht="20.100000000000001" customHeight="1" x14ac:dyDescent="0.25">
      <c r="A48" s="309" t="s">
        <v>77</v>
      </c>
      <c r="B48" s="310"/>
      <c r="C48" s="310"/>
      <c r="D48" s="311"/>
      <c r="E48" s="327" t="s">
        <v>34</v>
      </c>
      <c r="F48" s="328"/>
      <c r="G48" s="291" t="s">
        <v>187</v>
      </c>
      <c r="H48" s="291" t="s">
        <v>188</v>
      </c>
      <c r="I48" s="291" t="s">
        <v>189</v>
      </c>
    </row>
    <row r="49" spans="1:9" ht="20.100000000000001" customHeight="1" x14ac:dyDescent="0.25">
      <c r="A49" s="339" t="s">
        <v>15</v>
      </c>
      <c r="B49" s="340"/>
      <c r="C49" s="339" t="s">
        <v>13</v>
      </c>
      <c r="D49" s="340"/>
      <c r="E49" s="41" t="s">
        <v>35</v>
      </c>
      <c r="F49" s="41" t="s">
        <v>36</v>
      </c>
      <c r="G49" s="291"/>
      <c r="H49" s="291"/>
      <c r="I49" s="291"/>
    </row>
    <row r="50" spans="1:9" ht="20.100000000000001" customHeight="1" x14ac:dyDescent="0.25">
      <c r="A50" s="330" t="s">
        <v>5</v>
      </c>
      <c r="B50" s="330"/>
      <c r="C50" s="331" t="s">
        <v>53</v>
      </c>
      <c r="D50" s="331"/>
      <c r="E50" s="101"/>
      <c r="F50" s="101"/>
      <c r="G50" s="101"/>
      <c r="H50" s="101"/>
      <c r="I50" s="101"/>
    </row>
    <row r="51" spans="1:9" ht="20.100000000000001" customHeight="1" x14ac:dyDescent="0.25">
      <c r="A51" s="330" t="s">
        <v>137</v>
      </c>
      <c r="B51" s="330"/>
      <c r="C51" s="331" t="s">
        <v>131</v>
      </c>
      <c r="D51" s="331"/>
      <c r="E51" s="100" t="s">
        <v>203</v>
      </c>
      <c r="F51" s="101"/>
      <c r="G51" s="101">
        <v>656</v>
      </c>
      <c r="H51" s="105">
        <v>0.05</v>
      </c>
      <c r="I51" s="101">
        <v>30</v>
      </c>
    </row>
    <row r="52" spans="1:9" ht="20.100000000000001" customHeight="1" x14ac:dyDescent="0.25">
      <c r="A52" s="330" t="s">
        <v>138</v>
      </c>
      <c r="B52" s="330"/>
      <c r="C52" s="331" t="s">
        <v>132</v>
      </c>
      <c r="D52" s="331"/>
      <c r="E52" s="21"/>
      <c r="F52" s="21"/>
      <c r="G52" s="21"/>
      <c r="H52" s="21"/>
      <c r="I52" s="21"/>
    </row>
    <row r="54" spans="1:9" ht="15.75" customHeight="1" x14ac:dyDescent="0.25">
      <c r="H54" s="74" t="s">
        <v>191</v>
      </c>
      <c r="I54" s="11">
        <f>SUM(I29:I52)</f>
        <v>100</v>
      </c>
    </row>
    <row r="55" spans="1:9" ht="17.25" customHeight="1" x14ac:dyDescent="0.25"/>
    <row r="56" spans="1:9" ht="20.100000000000001" customHeight="1" x14ac:dyDescent="0.25">
      <c r="H56" s="27" t="s">
        <v>267</v>
      </c>
      <c r="I56" s="11">
        <f>+(I54+' MANEJO U.SALUD'!I44+'RCE-U.SALUD'!I51)/3</f>
        <v>73.333333333333329</v>
      </c>
    </row>
    <row r="57" spans="1:9" ht="20.100000000000001" customHeight="1" x14ac:dyDescent="0.25">
      <c r="H57" s="27" t="s">
        <v>196</v>
      </c>
      <c r="I57" s="160">
        <f>(+I56)*5%</f>
        <v>3.6666666666666665</v>
      </c>
    </row>
  </sheetData>
  <mergeCells count="81">
    <mergeCell ref="G5:I5"/>
    <mergeCell ref="A13:C13"/>
    <mergeCell ref="A16:D16"/>
    <mergeCell ref="A17:D17"/>
    <mergeCell ref="A18:D18"/>
    <mergeCell ref="G6:G7"/>
    <mergeCell ref="I6:I7"/>
    <mergeCell ref="H6:H7"/>
    <mergeCell ref="A1:F1"/>
    <mergeCell ref="A2:F2"/>
    <mergeCell ref="A3:F3"/>
    <mergeCell ref="A4:F4"/>
    <mergeCell ref="A12:C12"/>
    <mergeCell ref="A6:C7"/>
    <mergeCell ref="D6:D7"/>
    <mergeCell ref="E6:F6"/>
    <mergeCell ref="A8:C8"/>
    <mergeCell ref="A9:C9"/>
    <mergeCell ref="A10:C10"/>
    <mergeCell ref="A11:C11"/>
    <mergeCell ref="A19:D19"/>
    <mergeCell ref="A29:B29"/>
    <mergeCell ref="C29:D29"/>
    <mergeCell ref="A21:D21"/>
    <mergeCell ref="A22:D22"/>
    <mergeCell ref="A25:D25"/>
    <mergeCell ref="A26:D26"/>
    <mergeCell ref="A27:D27"/>
    <mergeCell ref="A20:D20"/>
    <mergeCell ref="G27:G28"/>
    <mergeCell ref="H27:H28"/>
    <mergeCell ref="I27:I28"/>
    <mergeCell ref="A28:B28"/>
    <mergeCell ref="C28:D28"/>
    <mergeCell ref="E27:F27"/>
    <mergeCell ref="A30:B30"/>
    <mergeCell ref="C30:D30"/>
    <mergeCell ref="A31:B31"/>
    <mergeCell ref="C31:D31"/>
    <mergeCell ref="A33:D33"/>
    <mergeCell ref="E34:F34"/>
    <mergeCell ref="G34:G35"/>
    <mergeCell ref="H34:H35"/>
    <mergeCell ref="I34:I35"/>
    <mergeCell ref="A35:B35"/>
    <mergeCell ref="C35:D35"/>
    <mergeCell ref="A34:D34"/>
    <mergeCell ref="I41:I42"/>
    <mergeCell ref="A42:B42"/>
    <mergeCell ref="C42:D42"/>
    <mergeCell ref="A36:B36"/>
    <mergeCell ref="C36:D36"/>
    <mergeCell ref="A37:B37"/>
    <mergeCell ref="C37:D37"/>
    <mergeCell ref="A38:B38"/>
    <mergeCell ref="C38:D38"/>
    <mergeCell ref="A40:D40"/>
    <mergeCell ref="A41:D41"/>
    <mergeCell ref="E41:F41"/>
    <mergeCell ref="G41:G42"/>
    <mergeCell ref="H41:H42"/>
    <mergeCell ref="I48:I49"/>
    <mergeCell ref="A49:B49"/>
    <mergeCell ref="C49:D49"/>
    <mergeCell ref="A43:B43"/>
    <mergeCell ref="C43:D43"/>
    <mergeCell ref="A44:B44"/>
    <mergeCell ref="C44:D44"/>
    <mergeCell ref="A45:B45"/>
    <mergeCell ref="C45:D45"/>
    <mergeCell ref="A47:D47"/>
    <mergeCell ref="A48:D48"/>
    <mergeCell ref="E48:F48"/>
    <mergeCell ref="G48:G49"/>
    <mergeCell ref="H48:H49"/>
    <mergeCell ref="A50:B50"/>
    <mergeCell ref="C50:D50"/>
    <mergeCell ref="A51:B51"/>
    <mergeCell ref="C51:D51"/>
    <mergeCell ref="A52:B52"/>
    <mergeCell ref="C52:D52"/>
  </mergeCells>
  <printOptions horizontalCentered="1" verticalCentered="1"/>
  <pageMargins left="0.51181102362204722" right="0.11811023622047245" top="0" bottom="0" header="0.31496062992125984" footer="0.31496062992125984"/>
  <pageSetup scale="54" orientation="portrait" r:id="rId1"/>
  <rowBreaks count="1" manualBreakCount="1">
    <brk id="14" max="16383"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6"/>
  <sheetViews>
    <sheetView topLeftCell="A31" workbookViewId="0">
      <selection activeCell="H21" sqref="H21"/>
    </sheetView>
  </sheetViews>
  <sheetFormatPr baseColWidth="10" defaultRowHeight="15" x14ac:dyDescent="0.25"/>
  <cols>
    <col min="1" max="1" width="11.42578125" style="11"/>
    <col min="2" max="2" width="65.7109375" style="11" customWidth="1"/>
    <col min="3" max="3" width="15.42578125" style="11" customWidth="1"/>
    <col min="4" max="4" width="10.85546875" style="11" customWidth="1"/>
    <col min="5" max="7" width="11.42578125" style="11"/>
    <col min="8" max="8" width="26.42578125" style="11" customWidth="1"/>
    <col min="9" max="16384" width="11.42578125" style="11"/>
  </cols>
  <sheetData>
    <row r="1" spans="1:9" ht="18.75" x14ac:dyDescent="0.3">
      <c r="A1" s="302" t="s">
        <v>130</v>
      </c>
      <c r="B1" s="302"/>
      <c r="C1" s="302"/>
      <c r="D1" s="302"/>
      <c r="E1" s="302"/>
      <c r="F1" s="302"/>
    </row>
    <row r="2" spans="1:9" ht="18.75" x14ac:dyDescent="0.3">
      <c r="A2" s="302" t="s">
        <v>9</v>
      </c>
      <c r="B2" s="302"/>
      <c r="C2" s="302"/>
      <c r="D2" s="302"/>
      <c r="E2" s="302"/>
      <c r="F2" s="302"/>
    </row>
    <row r="3" spans="1:9" ht="18.75" x14ac:dyDescent="0.3">
      <c r="A3" s="302" t="s">
        <v>18</v>
      </c>
      <c r="B3" s="302"/>
      <c r="C3" s="302"/>
      <c r="D3" s="302"/>
      <c r="E3" s="302"/>
      <c r="F3" s="302"/>
    </row>
    <row r="4" spans="1:9" ht="18.75" x14ac:dyDescent="0.3">
      <c r="A4" s="302" t="s">
        <v>255</v>
      </c>
      <c r="B4" s="302"/>
      <c r="C4" s="302"/>
      <c r="D4" s="302"/>
      <c r="E4" s="302"/>
      <c r="F4" s="302"/>
    </row>
    <row r="5" spans="1:9" ht="18.75" x14ac:dyDescent="0.3">
      <c r="A5" s="122"/>
      <c r="B5" s="122"/>
      <c r="C5" s="122"/>
      <c r="D5" s="122"/>
      <c r="E5" s="122"/>
      <c r="F5" s="122"/>
    </row>
    <row r="6" spans="1:9" ht="18.75" x14ac:dyDescent="0.3">
      <c r="A6" s="122"/>
      <c r="B6" s="122"/>
      <c r="C6" s="122"/>
      <c r="D6" s="122"/>
      <c r="E6" s="122"/>
      <c r="F6" s="122"/>
      <c r="G6" s="470" t="s">
        <v>190</v>
      </c>
      <c r="H6" s="471"/>
      <c r="I6" s="471"/>
    </row>
    <row r="7" spans="1:9" x14ac:dyDescent="0.25">
      <c r="B7" s="346" t="s">
        <v>0</v>
      </c>
      <c r="C7" s="347"/>
      <c r="D7" s="350" t="s">
        <v>44</v>
      </c>
      <c r="E7" s="294" t="s">
        <v>34</v>
      </c>
      <c r="F7" s="294"/>
      <c r="G7" s="291" t="s">
        <v>187</v>
      </c>
      <c r="H7" s="291" t="s">
        <v>188</v>
      </c>
      <c r="I7" s="291" t="s">
        <v>189</v>
      </c>
    </row>
    <row r="8" spans="1:9" x14ac:dyDescent="0.25">
      <c r="B8" s="348"/>
      <c r="C8" s="349"/>
      <c r="D8" s="351"/>
      <c r="E8" s="41" t="s">
        <v>35</v>
      </c>
      <c r="F8" s="41" t="s">
        <v>36</v>
      </c>
      <c r="G8" s="291"/>
      <c r="H8" s="291"/>
      <c r="I8" s="291"/>
    </row>
    <row r="9" spans="1:9" ht="16.5" x14ac:dyDescent="0.25">
      <c r="B9" s="361" t="s">
        <v>39</v>
      </c>
      <c r="C9" s="361"/>
      <c r="D9" s="164"/>
      <c r="E9" s="21"/>
      <c r="F9" s="21"/>
    </row>
    <row r="10" spans="1:9" ht="33" customHeight="1" x14ac:dyDescent="0.25">
      <c r="B10" s="362" t="s">
        <v>276</v>
      </c>
      <c r="C10" s="363"/>
      <c r="D10" s="165"/>
      <c r="E10" s="481"/>
      <c r="F10" s="482"/>
    </row>
    <row r="11" spans="1:9" ht="19.5" customHeight="1" x14ac:dyDescent="0.25">
      <c r="B11" s="8" t="s">
        <v>7</v>
      </c>
      <c r="C11" s="1">
        <v>0</v>
      </c>
      <c r="D11" s="352">
        <v>200</v>
      </c>
      <c r="E11" s="21"/>
      <c r="F11" s="100" t="s">
        <v>203</v>
      </c>
      <c r="G11" s="101">
        <v>657</v>
      </c>
      <c r="H11" s="101"/>
      <c r="I11" s="101">
        <v>0</v>
      </c>
    </row>
    <row r="12" spans="1:9" ht="19.5" customHeight="1" x14ac:dyDescent="0.25">
      <c r="B12" s="17">
        <v>50000000</v>
      </c>
      <c r="C12" s="2">
        <v>20</v>
      </c>
      <c r="D12" s="353"/>
      <c r="E12" s="21"/>
      <c r="F12" s="101"/>
      <c r="G12" s="101"/>
      <c r="H12" s="101"/>
      <c r="I12" s="101"/>
    </row>
    <row r="13" spans="1:9" ht="19.5" customHeight="1" x14ac:dyDescent="0.25">
      <c r="B13" s="17">
        <v>100000000</v>
      </c>
      <c r="C13" s="2">
        <v>40</v>
      </c>
      <c r="D13" s="353"/>
      <c r="E13" s="21"/>
      <c r="F13" s="101"/>
      <c r="G13" s="101"/>
      <c r="H13" s="101"/>
      <c r="I13" s="101"/>
    </row>
    <row r="14" spans="1:9" ht="19.5" customHeight="1" x14ac:dyDescent="0.25">
      <c r="B14" s="17">
        <v>200000000</v>
      </c>
      <c r="C14" s="2">
        <v>80</v>
      </c>
      <c r="D14" s="353"/>
      <c r="E14" s="21"/>
      <c r="F14" s="101"/>
      <c r="G14" s="101"/>
      <c r="H14" s="101"/>
      <c r="I14" s="101"/>
    </row>
    <row r="15" spans="1:9" ht="19.5" customHeight="1" x14ac:dyDescent="0.25">
      <c r="B15" s="17">
        <v>300000000</v>
      </c>
      <c r="C15" s="2">
        <v>200</v>
      </c>
      <c r="D15" s="354"/>
      <c r="E15" s="21"/>
      <c r="F15" s="101"/>
      <c r="G15" s="101"/>
      <c r="H15" s="101"/>
      <c r="I15" s="101"/>
    </row>
    <row r="16" spans="1:9" ht="93" customHeight="1" x14ac:dyDescent="0.25">
      <c r="B16" s="355" t="s">
        <v>277</v>
      </c>
      <c r="C16" s="355"/>
      <c r="D16" s="125">
        <v>80</v>
      </c>
      <c r="E16" s="100" t="s">
        <v>203</v>
      </c>
      <c r="F16" s="101"/>
      <c r="G16" s="101">
        <v>657</v>
      </c>
      <c r="H16" s="102" t="s">
        <v>278</v>
      </c>
      <c r="I16" s="101">
        <v>80</v>
      </c>
    </row>
    <row r="17" spans="2:9" ht="138.75" customHeight="1" x14ac:dyDescent="0.25">
      <c r="B17" s="355" t="s">
        <v>279</v>
      </c>
      <c r="C17" s="355"/>
      <c r="D17" s="28">
        <v>70</v>
      </c>
      <c r="E17" s="100" t="s">
        <v>203</v>
      </c>
      <c r="F17" s="101"/>
      <c r="G17" s="101">
        <v>657</v>
      </c>
      <c r="H17" s="102" t="s">
        <v>280</v>
      </c>
      <c r="I17" s="101">
        <v>35</v>
      </c>
    </row>
    <row r="18" spans="2:9" ht="83.25" customHeight="1" x14ac:dyDescent="0.25">
      <c r="B18" s="364" t="s">
        <v>85</v>
      </c>
      <c r="C18" s="364"/>
      <c r="D18" s="18">
        <v>50</v>
      </c>
      <c r="E18" s="100" t="s">
        <v>203</v>
      </c>
      <c r="F18" s="101"/>
      <c r="G18" s="101">
        <v>657</v>
      </c>
      <c r="H18" s="102" t="s">
        <v>212</v>
      </c>
      <c r="I18" s="101">
        <v>50</v>
      </c>
    </row>
    <row r="19" spans="2:9" ht="23.25" customHeight="1" x14ac:dyDescent="0.25">
      <c r="B19" s="329" t="s">
        <v>11</v>
      </c>
      <c r="C19" s="329"/>
      <c r="D19" s="42">
        <f>SUM(D10:D18)</f>
        <v>400</v>
      </c>
      <c r="H19" s="74" t="s">
        <v>191</v>
      </c>
      <c r="I19" s="166">
        <f>SUM(I11:I18)</f>
        <v>165</v>
      </c>
    </row>
    <row r="20" spans="2:9" ht="19.5" customHeight="1" x14ac:dyDescent="0.25">
      <c r="H20" s="27"/>
    </row>
    <row r="21" spans="2:9" ht="29.25" customHeight="1" x14ac:dyDescent="0.25">
      <c r="B21" s="360" t="s">
        <v>17</v>
      </c>
      <c r="C21" s="360"/>
      <c r="D21" s="128" t="s">
        <v>25</v>
      </c>
      <c r="H21" s="167"/>
    </row>
    <row r="22" spans="2:9" ht="16.5" x14ac:dyDescent="0.25">
      <c r="B22" s="345" t="s">
        <v>28</v>
      </c>
      <c r="C22" s="345"/>
      <c r="D22" s="345"/>
    </row>
    <row r="23" spans="2:9" ht="45.75" customHeight="1" x14ac:dyDescent="0.25">
      <c r="B23" s="355" t="s">
        <v>3</v>
      </c>
      <c r="C23" s="355"/>
      <c r="D23" s="355"/>
    </row>
    <row r="24" spans="2:9" ht="19.5" customHeight="1" x14ac:dyDescent="0.25">
      <c r="B24" s="333" t="s">
        <v>142</v>
      </c>
      <c r="C24" s="333"/>
      <c r="D24" s="333"/>
    </row>
    <row r="25" spans="2:9" ht="19.5" customHeight="1" x14ac:dyDescent="0.25">
      <c r="B25" s="333" t="s">
        <v>8</v>
      </c>
      <c r="C25" s="333"/>
      <c r="D25" s="333"/>
    </row>
    <row r="26" spans="2:9" ht="34.5" customHeight="1" x14ac:dyDescent="0.25">
      <c r="B26" s="356" t="s">
        <v>143</v>
      </c>
      <c r="C26" s="357"/>
      <c r="D26" s="358"/>
    </row>
    <row r="27" spans="2:9" ht="19.5" customHeight="1" x14ac:dyDescent="0.25">
      <c r="B27" s="49"/>
      <c r="C27" s="50"/>
      <c r="D27" s="50"/>
    </row>
    <row r="28" spans="2:9" ht="19.5" customHeight="1" x14ac:dyDescent="0.25">
      <c r="B28" s="345" t="s">
        <v>27</v>
      </c>
      <c r="C28" s="345"/>
      <c r="D28" s="345"/>
      <c r="E28" s="345"/>
      <c r="F28" s="345"/>
    </row>
    <row r="29" spans="2:9" ht="16.5" x14ac:dyDescent="0.25">
      <c r="B29" s="332" t="s">
        <v>144</v>
      </c>
      <c r="C29" s="332"/>
      <c r="D29" s="332"/>
      <c r="E29" s="67"/>
      <c r="F29" s="67"/>
    </row>
    <row r="30" spans="2:9" ht="19.5" customHeight="1" x14ac:dyDescent="0.25">
      <c r="B30" s="332" t="s">
        <v>43</v>
      </c>
      <c r="C30" s="332"/>
      <c r="D30" s="332"/>
      <c r="E30" s="294" t="s">
        <v>34</v>
      </c>
      <c r="F30" s="294"/>
      <c r="G30" s="291" t="s">
        <v>187</v>
      </c>
      <c r="H30" s="291" t="s">
        <v>188</v>
      </c>
      <c r="I30" s="291" t="s">
        <v>189</v>
      </c>
    </row>
    <row r="31" spans="2:9" ht="40.5" customHeight="1" x14ac:dyDescent="0.25">
      <c r="B31" s="124" t="s">
        <v>12</v>
      </c>
      <c r="C31" s="344" t="s">
        <v>13</v>
      </c>
      <c r="D31" s="344"/>
      <c r="E31" s="41" t="s">
        <v>35</v>
      </c>
      <c r="F31" s="41" t="s">
        <v>36</v>
      </c>
      <c r="G31" s="291"/>
      <c r="H31" s="291"/>
      <c r="I31" s="291"/>
    </row>
    <row r="32" spans="2:9" ht="19.5" customHeight="1" x14ac:dyDescent="0.25">
      <c r="B32" s="123" t="s">
        <v>5</v>
      </c>
      <c r="C32" s="331" t="s">
        <v>29</v>
      </c>
      <c r="D32" s="331"/>
      <c r="E32" s="21"/>
      <c r="F32" s="21"/>
      <c r="G32" s="21"/>
      <c r="H32" s="21"/>
      <c r="I32" s="21"/>
    </row>
    <row r="33" spans="2:9" ht="16.5" x14ac:dyDescent="0.25">
      <c r="B33" s="126" t="s">
        <v>40</v>
      </c>
      <c r="C33" s="331" t="s">
        <v>45</v>
      </c>
      <c r="D33" s="331"/>
      <c r="E33" s="100" t="s">
        <v>203</v>
      </c>
      <c r="F33" s="101"/>
      <c r="G33" s="101">
        <v>657</v>
      </c>
      <c r="H33" s="105">
        <v>0.05</v>
      </c>
      <c r="I33" s="101">
        <v>60</v>
      </c>
    </row>
    <row r="34" spans="2:9" ht="19.5" customHeight="1" x14ac:dyDescent="0.25">
      <c r="B34" s="126" t="s">
        <v>41</v>
      </c>
      <c r="C34" s="331" t="s">
        <v>46</v>
      </c>
      <c r="D34" s="331"/>
      <c r="E34" s="21"/>
      <c r="F34" s="21"/>
      <c r="G34" s="21"/>
      <c r="H34" s="21"/>
      <c r="I34" s="21"/>
    </row>
    <row r="35" spans="2:9" ht="16.5" x14ac:dyDescent="0.25">
      <c r="B35" s="126" t="s">
        <v>145</v>
      </c>
      <c r="C35" s="331" t="s">
        <v>47</v>
      </c>
      <c r="D35" s="331"/>
      <c r="E35" s="21"/>
      <c r="F35" s="21"/>
      <c r="G35" s="21"/>
      <c r="H35" s="21"/>
      <c r="I35" s="21"/>
    </row>
    <row r="36" spans="2:9" ht="19.5" customHeight="1" x14ac:dyDescent="0.25">
      <c r="B36" s="126" t="s">
        <v>146</v>
      </c>
      <c r="C36" s="331" t="s">
        <v>24</v>
      </c>
      <c r="D36" s="331"/>
      <c r="E36" s="22"/>
      <c r="F36" s="21"/>
      <c r="G36" s="21"/>
      <c r="H36" s="21"/>
      <c r="I36" s="21"/>
    </row>
    <row r="37" spans="2:9" s="12" customFormat="1" ht="19.5" customHeight="1" x14ac:dyDescent="0.25">
      <c r="B37" s="9"/>
      <c r="C37" s="9"/>
      <c r="D37" s="10"/>
      <c r="G37" s="11"/>
    </row>
    <row r="38" spans="2:9" ht="27" customHeight="1" x14ac:dyDescent="0.25">
      <c r="B38" s="332" t="s">
        <v>42</v>
      </c>
      <c r="C38" s="332"/>
      <c r="D38" s="332"/>
      <c r="E38" s="327" t="s">
        <v>34</v>
      </c>
      <c r="F38" s="328"/>
      <c r="G38" s="291" t="s">
        <v>187</v>
      </c>
      <c r="H38" s="291" t="s">
        <v>188</v>
      </c>
      <c r="I38" s="291" t="s">
        <v>189</v>
      </c>
    </row>
    <row r="39" spans="2:9" ht="16.5" x14ac:dyDescent="0.25">
      <c r="B39" s="127" t="s">
        <v>12</v>
      </c>
      <c r="C39" s="359" t="s">
        <v>14</v>
      </c>
      <c r="D39" s="359"/>
      <c r="E39" s="41" t="s">
        <v>35</v>
      </c>
      <c r="F39" s="41" t="s">
        <v>36</v>
      </c>
      <c r="G39" s="291"/>
      <c r="H39" s="291"/>
      <c r="I39" s="291"/>
    </row>
    <row r="40" spans="2:9" ht="19.5" customHeight="1" x14ac:dyDescent="0.25">
      <c r="B40" s="126" t="s">
        <v>5</v>
      </c>
      <c r="C40" s="331" t="s">
        <v>29</v>
      </c>
      <c r="D40" s="331"/>
      <c r="E40" s="21"/>
      <c r="F40" s="21"/>
      <c r="G40" s="21"/>
      <c r="H40" s="21"/>
      <c r="I40" s="21"/>
    </row>
    <row r="41" spans="2:9" ht="19.5" customHeight="1" x14ac:dyDescent="0.25">
      <c r="B41" s="126" t="s">
        <v>50</v>
      </c>
      <c r="C41" s="331" t="s">
        <v>45</v>
      </c>
      <c r="D41" s="331"/>
      <c r="E41" s="100" t="s">
        <v>203</v>
      </c>
      <c r="F41" s="101"/>
      <c r="G41" s="101">
        <v>657</v>
      </c>
      <c r="H41" s="100" t="s">
        <v>281</v>
      </c>
      <c r="I41" s="101">
        <v>60</v>
      </c>
    </row>
    <row r="42" spans="2:9" ht="19.5" customHeight="1" x14ac:dyDescent="0.25">
      <c r="B42" s="126" t="s">
        <v>147</v>
      </c>
      <c r="C42" s="331" t="s">
        <v>46</v>
      </c>
      <c r="D42" s="331"/>
      <c r="E42" s="21"/>
      <c r="F42" s="21"/>
      <c r="G42" s="21"/>
      <c r="H42" s="21"/>
      <c r="I42" s="21"/>
    </row>
    <row r="43" spans="2:9" ht="19.5" customHeight="1" x14ac:dyDescent="0.25"/>
    <row r="44" spans="2:9" ht="19.5" customHeight="1" x14ac:dyDescent="0.25">
      <c r="H44" s="27" t="s">
        <v>191</v>
      </c>
      <c r="I44" s="11">
        <f>SUM(I32:I42)</f>
        <v>120</v>
      </c>
    </row>
    <row r="45" spans="2:9" ht="18.75" customHeight="1" x14ac:dyDescent="0.25">
      <c r="H45" s="27"/>
    </row>
    <row r="46" spans="2:9" ht="38.25" customHeight="1" x14ac:dyDescent="0.25"/>
  </sheetData>
  <mergeCells count="47">
    <mergeCell ref="G6:I6"/>
    <mergeCell ref="B17:C17"/>
    <mergeCell ref="B18:C18"/>
    <mergeCell ref="B19:C19"/>
    <mergeCell ref="B21:C21"/>
    <mergeCell ref="G7:G8"/>
    <mergeCell ref="I7:I8"/>
    <mergeCell ref="H7:H8"/>
    <mergeCell ref="A1:F1"/>
    <mergeCell ref="A2:F2"/>
    <mergeCell ref="A3:F3"/>
    <mergeCell ref="A4:F4"/>
    <mergeCell ref="B16:C16"/>
    <mergeCell ref="B7:C8"/>
    <mergeCell ref="D7:D8"/>
    <mergeCell ref="E7:F7"/>
    <mergeCell ref="B9:C9"/>
    <mergeCell ref="B10:C10"/>
    <mergeCell ref="E10:F10"/>
    <mergeCell ref="D11:D15"/>
    <mergeCell ref="B22:D22"/>
    <mergeCell ref="C33:D33"/>
    <mergeCell ref="B24:D24"/>
    <mergeCell ref="B25:D25"/>
    <mergeCell ref="B26:D26"/>
    <mergeCell ref="B28:F28"/>
    <mergeCell ref="B29:D29"/>
    <mergeCell ref="B30:D30"/>
    <mergeCell ref="E30:F30"/>
    <mergeCell ref="B23:D23"/>
    <mergeCell ref="G30:G31"/>
    <mergeCell ref="H30:H31"/>
    <mergeCell ref="I30:I31"/>
    <mergeCell ref="C31:D31"/>
    <mergeCell ref="C32:D32"/>
    <mergeCell ref="C42:D42"/>
    <mergeCell ref="C34:D34"/>
    <mergeCell ref="C35:D35"/>
    <mergeCell ref="C36:D36"/>
    <mergeCell ref="B38:D38"/>
    <mergeCell ref="H38:H39"/>
    <mergeCell ref="I38:I39"/>
    <mergeCell ref="C39:D39"/>
    <mergeCell ref="C40:D40"/>
    <mergeCell ref="C41:D41"/>
    <mergeCell ref="E38:F38"/>
    <mergeCell ref="G38:G39"/>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1"/>
  <sheetViews>
    <sheetView showGridLines="0" topLeftCell="A35" zoomScaleNormal="100" zoomScaleSheetLayoutView="70" workbookViewId="0">
      <selection sqref="A1:F1"/>
    </sheetView>
  </sheetViews>
  <sheetFormatPr baseColWidth="10" defaultRowHeight="15" x14ac:dyDescent="0.25"/>
  <cols>
    <col min="2" max="2" width="73.85546875" customWidth="1"/>
    <col min="3" max="3" width="16.7109375" customWidth="1"/>
    <col min="4" max="4" width="14.140625" customWidth="1"/>
    <col min="8" max="8" width="19.28515625" bestFit="1" customWidth="1"/>
  </cols>
  <sheetData>
    <row r="1" spans="1:9" ht="18.75" customHeight="1" x14ac:dyDescent="0.3">
      <c r="A1" s="302" t="s">
        <v>130</v>
      </c>
      <c r="B1" s="302"/>
      <c r="C1" s="302"/>
      <c r="D1" s="302"/>
      <c r="E1" s="302"/>
      <c r="F1" s="302"/>
    </row>
    <row r="2" spans="1:9" ht="19.5" customHeight="1" x14ac:dyDescent="0.3">
      <c r="A2" s="302" t="s">
        <v>9</v>
      </c>
      <c r="B2" s="302"/>
      <c r="C2" s="302"/>
      <c r="D2" s="302"/>
      <c r="E2" s="302"/>
      <c r="F2" s="302"/>
    </row>
    <row r="3" spans="1:9" s="11" customFormat="1" ht="18.75" customHeight="1" x14ac:dyDescent="0.3">
      <c r="A3" s="302" t="s">
        <v>20</v>
      </c>
      <c r="B3" s="302"/>
      <c r="C3" s="302"/>
      <c r="D3" s="302"/>
      <c r="E3" s="302"/>
      <c r="F3" s="302"/>
    </row>
    <row r="4" spans="1:9" ht="18.75" x14ac:dyDescent="0.3">
      <c r="A4" s="302" t="s">
        <v>255</v>
      </c>
      <c r="B4" s="302"/>
      <c r="C4" s="302"/>
      <c r="D4" s="302"/>
      <c r="E4" s="302"/>
      <c r="F4" s="302"/>
    </row>
    <row r="5" spans="1:9" ht="15" customHeight="1" x14ac:dyDescent="0.3">
      <c r="A5" s="122"/>
      <c r="B5" s="122"/>
      <c r="C5" s="122"/>
      <c r="D5" s="122"/>
      <c r="E5" s="122"/>
      <c r="F5" s="122"/>
    </row>
    <row r="6" spans="1:9" ht="15" customHeight="1" x14ac:dyDescent="0.3">
      <c r="A6" s="122"/>
      <c r="B6" s="122"/>
      <c r="C6" s="122"/>
      <c r="D6" s="122"/>
      <c r="E6" s="122"/>
      <c r="F6" s="122"/>
      <c r="G6" s="470" t="s">
        <v>190</v>
      </c>
      <c r="H6" s="471"/>
      <c r="I6" s="471"/>
    </row>
    <row r="7" spans="1:9" ht="32.25" customHeight="1" x14ac:dyDescent="0.25">
      <c r="B7" s="372" t="s">
        <v>10</v>
      </c>
      <c r="C7" s="373"/>
      <c r="D7" s="376">
        <v>400</v>
      </c>
      <c r="E7" s="327" t="s">
        <v>34</v>
      </c>
      <c r="F7" s="328"/>
      <c r="G7" s="291" t="s">
        <v>187</v>
      </c>
      <c r="H7" s="291" t="s">
        <v>188</v>
      </c>
      <c r="I7" s="291" t="s">
        <v>189</v>
      </c>
    </row>
    <row r="8" spans="1:9" ht="20.25" customHeight="1" x14ac:dyDescent="0.25">
      <c r="B8" s="374"/>
      <c r="C8" s="375"/>
      <c r="D8" s="377"/>
      <c r="E8" s="41" t="s">
        <v>35</v>
      </c>
      <c r="F8" s="41" t="s">
        <v>36</v>
      </c>
      <c r="G8" s="291"/>
      <c r="H8" s="291"/>
      <c r="I8" s="291"/>
    </row>
    <row r="9" spans="1:9" ht="32.25" customHeight="1" x14ac:dyDescent="0.25">
      <c r="B9" s="483" t="s">
        <v>39</v>
      </c>
      <c r="C9" s="484"/>
      <c r="D9" s="36"/>
      <c r="E9" s="21"/>
      <c r="F9" s="21"/>
      <c r="G9" s="26"/>
      <c r="H9" s="26"/>
      <c r="I9" s="26"/>
    </row>
    <row r="10" spans="1:9" ht="20.25" customHeight="1" x14ac:dyDescent="0.25">
      <c r="B10" s="362" t="s">
        <v>270</v>
      </c>
      <c r="C10" s="363"/>
      <c r="D10" s="37"/>
      <c r="E10" s="26"/>
      <c r="F10" s="26"/>
      <c r="G10" s="26"/>
      <c r="H10" s="26"/>
      <c r="I10" s="26"/>
    </row>
    <row r="11" spans="1:9" ht="20.25" customHeight="1" x14ac:dyDescent="0.25">
      <c r="B11" s="8" t="s">
        <v>7</v>
      </c>
      <c r="C11" s="1">
        <v>0</v>
      </c>
      <c r="D11" s="393">
        <v>150</v>
      </c>
      <c r="E11" s="378"/>
      <c r="F11" s="390" t="s">
        <v>203</v>
      </c>
      <c r="G11" s="109">
        <v>658</v>
      </c>
      <c r="H11" s="26"/>
      <c r="I11" s="109">
        <v>0</v>
      </c>
    </row>
    <row r="12" spans="1:9" ht="20.25" customHeight="1" x14ac:dyDescent="0.25">
      <c r="B12" s="17">
        <v>50000000</v>
      </c>
      <c r="C12" s="2">
        <v>20</v>
      </c>
      <c r="D12" s="368"/>
      <c r="E12" s="379"/>
      <c r="F12" s="391"/>
      <c r="G12" s="26"/>
      <c r="H12" s="26"/>
      <c r="I12" s="26"/>
    </row>
    <row r="13" spans="1:9" ht="20.25" customHeight="1" x14ac:dyDescent="0.25">
      <c r="B13" s="17">
        <v>100000000</v>
      </c>
      <c r="C13" s="2">
        <v>40</v>
      </c>
      <c r="D13" s="368"/>
      <c r="E13" s="379"/>
      <c r="F13" s="391"/>
      <c r="G13" s="26"/>
      <c r="H13" s="26"/>
      <c r="I13" s="26"/>
    </row>
    <row r="14" spans="1:9" ht="57" customHeight="1" x14ac:dyDescent="0.25">
      <c r="B14" s="17">
        <v>200000000</v>
      </c>
      <c r="C14" s="2">
        <v>80</v>
      </c>
      <c r="D14" s="368"/>
      <c r="E14" s="379"/>
      <c r="F14" s="391"/>
      <c r="G14" s="26"/>
      <c r="H14" s="26"/>
      <c r="I14" s="26"/>
    </row>
    <row r="15" spans="1:9" ht="57" customHeight="1" x14ac:dyDescent="0.25">
      <c r="B15" s="17">
        <v>300000000</v>
      </c>
      <c r="C15" s="2">
        <v>150</v>
      </c>
      <c r="D15" s="369"/>
      <c r="E15" s="380"/>
      <c r="F15" s="392"/>
      <c r="G15" s="26"/>
      <c r="H15" s="26"/>
      <c r="I15" s="26"/>
    </row>
    <row r="16" spans="1:9" ht="57" customHeight="1" x14ac:dyDescent="0.25">
      <c r="B16" s="367" t="s">
        <v>82</v>
      </c>
      <c r="C16" s="367"/>
      <c r="D16" s="129">
        <v>40</v>
      </c>
      <c r="E16" s="26"/>
      <c r="F16" s="109" t="s">
        <v>203</v>
      </c>
      <c r="G16" s="109">
        <v>658</v>
      </c>
      <c r="H16" s="26"/>
      <c r="I16" s="109">
        <v>0</v>
      </c>
    </row>
    <row r="17" spans="1:9" ht="59.25" customHeight="1" x14ac:dyDescent="0.25">
      <c r="B17" s="367" t="s">
        <v>271</v>
      </c>
      <c r="C17" s="367"/>
      <c r="D17" s="129">
        <v>40</v>
      </c>
      <c r="E17" s="26"/>
      <c r="F17" s="109" t="s">
        <v>203</v>
      </c>
      <c r="G17" s="109">
        <v>658</v>
      </c>
      <c r="H17" s="26"/>
      <c r="I17" s="109">
        <v>0</v>
      </c>
    </row>
    <row r="18" spans="1:9" ht="59.25" customHeight="1" x14ac:dyDescent="0.25">
      <c r="B18" s="384" t="s">
        <v>123</v>
      </c>
      <c r="C18" s="385"/>
      <c r="D18" s="129">
        <v>30</v>
      </c>
      <c r="E18" s="26"/>
      <c r="F18" s="109" t="s">
        <v>203</v>
      </c>
      <c r="G18" s="109">
        <v>658</v>
      </c>
      <c r="H18" s="26"/>
      <c r="I18" s="109">
        <v>0</v>
      </c>
    </row>
    <row r="19" spans="1:9" ht="59.25" customHeight="1" x14ac:dyDescent="0.25">
      <c r="B19" s="367" t="s">
        <v>83</v>
      </c>
      <c r="C19" s="367"/>
      <c r="D19" s="129">
        <v>40</v>
      </c>
      <c r="E19" s="26"/>
      <c r="F19" s="109" t="s">
        <v>203</v>
      </c>
      <c r="G19" s="109">
        <v>658</v>
      </c>
      <c r="H19" s="26"/>
      <c r="I19" s="109">
        <v>0</v>
      </c>
    </row>
    <row r="20" spans="1:9" s="13" customFormat="1" ht="16.5" x14ac:dyDescent="0.25">
      <c r="A20"/>
      <c r="B20" s="367" t="s">
        <v>124</v>
      </c>
      <c r="C20" s="367"/>
      <c r="D20" s="129">
        <v>50</v>
      </c>
      <c r="E20" s="26"/>
      <c r="F20" s="109" t="s">
        <v>203</v>
      </c>
      <c r="G20" s="109">
        <v>658</v>
      </c>
      <c r="H20" s="26"/>
      <c r="I20" s="109">
        <v>0</v>
      </c>
    </row>
    <row r="21" spans="1:9" s="11" customFormat="1" ht="16.5" x14ac:dyDescent="0.25">
      <c r="A21"/>
      <c r="B21" s="367" t="s">
        <v>125</v>
      </c>
      <c r="C21" s="367"/>
      <c r="D21" s="129">
        <v>50</v>
      </c>
      <c r="E21" s="26"/>
      <c r="F21" s="109" t="s">
        <v>203</v>
      </c>
      <c r="G21" s="109">
        <v>658</v>
      </c>
      <c r="H21" s="26"/>
      <c r="I21" s="109">
        <v>0</v>
      </c>
    </row>
    <row r="22" spans="1:9" s="11" customFormat="1" ht="18.75" customHeight="1" x14ac:dyDescent="0.25">
      <c r="A22" s="13"/>
      <c r="B22" s="387" t="s">
        <v>11</v>
      </c>
      <c r="C22" s="388"/>
      <c r="D22" s="48">
        <f>SUM(D9:D21)</f>
        <v>400</v>
      </c>
      <c r="E22" s="13"/>
      <c r="F22" s="13"/>
      <c r="G22"/>
      <c r="H22" s="86" t="s">
        <v>191</v>
      </c>
      <c r="I22" s="94">
        <f>SUM(I9:I21)</f>
        <v>0</v>
      </c>
    </row>
    <row r="23" spans="1:9" ht="18" customHeight="1" x14ac:dyDescent="0.25">
      <c r="A23" s="11"/>
      <c r="B23" s="15"/>
      <c r="C23" s="15"/>
      <c r="D23" s="15"/>
      <c r="E23" s="14"/>
      <c r="F23" s="11"/>
      <c r="H23" s="27"/>
    </row>
    <row r="24" spans="1:9" ht="48.75" customHeight="1" x14ac:dyDescent="0.25">
      <c r="A24" s="11"/>
      <c r="B24" s="389" t="s">
        <v>30</v>
      </c>
      <c r="C24" s="389"/>
      <c r="D24" s="389"/>
      <c r="F24" s="11"/>
      <c r="H24" s="11"/>
    </row>
    <row r="25" spans="1:9" ht="54.75" customHeight="1" x14ac:dyDescent="0.25">
      <c r="B25" s="333" t="s">
        <v>272</v>
      </c>
      <c r="C25" s="333"/>
      <c r="D25" s="333"/>
    </row>
    <row r="26" spans="1:9" ht="18" customHeight="1" x14ac:dyDescent="0.25">
      <c r="B26" s="386" t="s">
        <v>148</v>
      </c>
      <c r="C26" s="386"/>
      <c r="D26" s="386"/>
    </row>
    <row r="27" spans="1:9" x14ac:dyDescent="0.25">
      <c r="B27" s="386" t="s">
        <v>149</v>
      </c>
      <c r="C27" s="386"/>
      <c r="D27" s="386"/>
    </row>
    <row r="28" spans="1:9" ht="16.5" x14ac:dyDescent="0.25">
      <c r="B28" s="360" t="s">
        <v>17</v>
      </c>
      <c r="C28" s="360"/>
      <c r="D28" s="128" t="s">
        <v>25</v>
      </c>
      <c r="E28" s="11"/>
      <c r="F28" s="11"/>
    </row>
    <row r="29" spans="1:9" ht="34.5" customHeight="1" x14ac:dyDescent="0.25">
      <c r="B29" s="345" t="s">
        <v>28</v>
      </c>
      <c r="C29" s="345"/>
      <c r="D29" s="345"/>
      <c r="E29" s="11"/>
      <c r="F29" s="11"/>
    </row>
    <row r="30" spans="1:9" ht="31.5" customHeight="1" x14ac:dyDescent="0.25">
      <c r="B30" s="355" t="s">
        <v>3</v>
      </c>
      <c r="C30" s="355"/>
      <c r="D30" s="355"/>
      <c r="E30" s="11"/>
      <c r="F30" s="11"/>
    </row>
    <row r="31" spans="1:9" ht="49.5" customHeight="1" x14ac:dyDescent="0.25">
      <c r="B31" s="333" t="s">
        <v>151</v>
      </c>
      <c r="C31" s="333"/>
      <c r="D31" s="333"/>
      <c r="E31" s="11"/>
      <c r="F31" s="11"/>
    </row>
    <row r="32" spans="1:9" ht="21.75" customHeight="1" x14ac:dyDescent="0.25">
      <c r="B32" s="333" t="s">
        <v>8</v>
      </c>
      <c r="C32" s="333"/>
      <c r="D32" s="333"/>
      <c r="E32" s="11"/>
      <c r="F32" s="11"/>
      <c r="G32" s="11"/>
    </row>
    <row r="33" spans="1:9" ht="34.5" customHeight="1" x14ac:dyDescent="0.25">
      <c r="B33" s="356" t="s">
        <v>143</v>
      </c>
      <c r="C33" s="357"/>
      <c r="D33" s="358"/>
      <c r="E33" s="11"/>
      <c r="F33" s="11"/>
      <c r="G33" s="161"/>
    </row>
    <row r="34" spans="1:9" s="11" customFormat="1" ht="26.25" customHeight="1" x14ac:dyDescent="0.25">
      <c r="A34"/>
      <c r="B34" s="49"/>
      <c r="C34" s="50"/>
      <c r="D34" s="50"/>
      <c r="G34" s="161"/>
      <c r="H34"/>
    </row>
    <row r="35" spans="1:9" s="161" customFormat="1" ht="16.5" customHeight="1" x14ac:dyDescent="0.25">
      <c r="A35" s="11"/>
      <c r="B35" s="345" t="s">
        <v>27</v>
      </c>
      <c r="C35" s="345"/>
      <c r="D35" s="345"/>
      <c r="E35" s="345"/>
      <c r="F35" s="345"/>
      <c r="G35" s="11"/>
      <c r="H35"/>
    </row>
    <row r="36" spans="1:9" s="161" customFormat="1" ht="16.5" customHeight="1" x14ac:dyDescent="0.25">
      <c r="B36" s="332" t="s">
        <v>144</v>
      </c>
      <c r="C36" s="332"/>
      <c r="D36" s="332"/>
      <c r="E36" s="67"/>
      <c r="F36" s="67"/>
      <c r="G36" s="11"/>
      <c r="H36" s="11"/>
    </row>
    <row r="37" spans="1:9" s="11" customFormat="1" ht="16.5" x14ac:dyDescent="0.25">
      <c r="A37" s="161"/>
      <c r="B37" s="332" t="s">
        <v>43</v>
      </c>
      <c r="C37" s="332"/>
      <c r="D37" s="332"/>
      <c r="E37" s="294" t="s">
        <v>34</v>
      </c>
      <c r="F37" s="294"/>
      <c r="G37" s="291" t="s">
        <v>187</v>
      </c>
      <c r="H37" s="291" t="s">
        <v>188</v>
      </c>
      <c r="I37" s="291" t="s">
        <v>189</v>
      </c>
    </row>
    <row r="38" spans="1:9" s="11" customFormat="1" ht="16.5" x14ac:dyDescent="0.25">
      <c r="B38" s="124" t="s">
        <v>12</v>
      </c>
      <c r="C38" s="344" t="s">
        <v>13</v>
      </c>
      <c r="D38" s="344"/>
      <c r="E38" s="41" t="s">
        <v>35</v>
      </c>
      <c r="F38" s="41" t="s">
        <v>36</v>
      </c>
      <c r="G38" s="291"/>
      <c r="H38" s="291"/>
      <c r="I38" s="291"/>
    </row>
    <row r="39" spans="1:9" s="11" customFormat="1" ht="16.5" x14ac:dyDescent="0.25">
      <c r="B39" s="123" t="s">
        <v>5</v>
      </c>
      <c r="C39" s="331" t="s">
        <v>29</v>
      </c>
      <c r="D39" s="331"/>
      <c r="E39" s="21"/>
      <c r="F39" s="21"/>
      <c r="G39" s="21"/>
      <c r="H39" s="21"/>
      <c r="I39" s="21"/>
    </row>
    <row r="40" spans="1:9" s="11" customFormat="1" ht="19.5" customHeight="1" x14ac:dyDescent="0.25">
      <c r="B40" s="126" t="s">
        <v>40</v>
      </c>
      <c r="C40" s="331" t="s">
        <v>45</v>
      </c>
      <c r="D40" s="331"/>
      <c r="E40" s="21"/>
      <c r="F40" s="21"/>
      <c r="G40" s="21"/>
      <c r="H40" s="21"/>
      <c r="I40" s="21"/>
    </row>
    <row r="41" spans="1:9" s="11" customFormat="1" ht="16.5" customHeight="1" x14ac:dyDescent="0.25">
      <c r="B41" s="126" t="s">
        <v>41</v>
      </c>
      <c r="C41" s="331" t="s">
        <v>46</v>
      </c>
      <c r="D41" s="331"/>
      <c r="E41" s="21"/>
      <c r="F41" s="21"/>
      <c r="G41" s="21"/>
      <c r="H41" s="21"/>
      <c r="I41" s="21"/>
    </row>
    <row r="42" spans="1:9" s="11" customFormat="1" ht="19.5" customHeight="1" x14ac:dyDescent="0.25">
      <c r="B42" s="126" t="s">
        <v>145</v>
      </c>
      <c r="C42" s="331" t="s">
        <v>47</v>
      </c>
      <c r="D42" s="331"/>
      <c r="E42" s="21"/>
      <c r="F42" s="21"/>
      <c r="G42" s="21"/>
      <c r="H42" s="21"/>
      <c r="I42" s="21"/>
    </row>
    <row r="43" spans="1:9" s="11" customFormat="1" ht="16.5" x14ac:dyDescent="0.25">
      <c r="B43" s="126" t="s">
        <v>146</v>
      </c>
      <c r="C43" s="331" t="s">
        <v>24</v>
      </c>
      <c r="D43" s="331"/>
      <c r="E43" s="22"/>
      <c r="F43" s="109" t="s">
        <v>203</v>
      </c>
      <c r="G43" s="109">
        <v>658</v>
      </c>
      <c r="H43" s="21"/>
      <c r="I43" s="109">
        <v>0</v>
      </c>
    </row>
    <row r="44" spans="1:9" s="11" customFormat="1" ht="19.5" customHeight="1" x14ac:dyDescent="0.25">
      <c r="B44" s="9"/>
      <c r="C44" s="9"/>
      <c r="D44" s="10"/>
      <c r="E44" s="12"/>
      <c r="F44" s="12"/>
    </row>
    <row r="45" spans="1:9" s="12" customFormat="1" ht="19.5" customHeight="1" x14ac:dyDescent="0.25">
      <c r="A45" s="11"/>
      <c r="B45" s="332" t="s">
        <v>42</v>
      </c>
      <c r="C45" s="332"/>
      <c r="D45" s="332"/>
      <c r="E45" s="327" t="s">
        <v>34</v>
      </c>
      <c r="F45" s="328"/>
      <c r="G45" s="291" t="s">
        <v>187</v>
      </c>
      <c r="H45" s="291" t="s">
        <v>188</v>
      </c>
      <c r="I45" s="291" t="s">
        <v>189</v>
      </c>
    </row>
    <row r="46" spans="1:9" s="11" customFormat="1" ht="16.5" x14ac:dyDescent="0.25">
      <c r="A46" s="12"/>
      <c r="B46" s="127" t="s">
        <v>12</v>
      </c>
      <c r="C46" s="359" t="s">
        <v>14</v>
      </c>
      <c r="D46" s="359"/>
      <c r="E46" s="41" t="s">
        <v>35</v>
      </c>
      <c r="F46" s="41" t="s">
        <v>36</v>
      </c>
      <c r="G46" s="291"/>
      <c r="H46" s="291"/>
      <c r="I46" s="291"/>
    </row>
    <row r="47" spans="1:9" s="11" customFormat="1" ht="16.5" x14ac:dyDescent="0.25">
      <c r="B47" s="126" t="s">
        <v>5</v>
      </c>
      <c r="C47" s="331" t="s">
        <v>29</v>
      </c>
      <c r="D47" s="331"/>
      <c r="E47" s="21"/>
      <c r="F47" s="21"/>
      <c r="G47" s="21"/>
      <c r="H47" s="21"/>
      <c r="I47" s="21"/>
    </row>
    <row r="48" spans="1:9" s="11" customFormat="1" ht="19.5" customHeight="1" x14ac:dyDescent="0.25">
      <c r="B48" s="126" t="s">
        <v>19</v>
      </c>
      <c r="C48" s="331" t="s">
        <v>45</v>
      </c>
      <c r="D48" s="331"/>
      <c r="E48" s="21"/>
      <c r="F48" s="21"/>
      <c r="G48" s="21"/>
      <c r="H48" s="21"/>
      <c r="I48" s="21"/>
    </row>
    <row r="49" spans="1:9" s="11" customFormat="1" ht="19.5" customHeight="1" x14ac:dyDescent="0.25">
      <c r="B49" s="126" t="s">
        <v>150</v>
      </c>
      <c r="C49" s="331" t="s">
        <v>46</v>
      </c>
      <c r="D49" s="331"/>
      <c r="E49" s="21"/>
      <c r="F49" s="109" t="s">
        <v>203</v>
      </c>
      <c r="G49" s="109">
        <v>658</v>
      </c>
      <c r="H49" s="21"/>
      <c r="I49" s="109">
        <v>0</v>
      </c>
    </row>
    <row r="50" spans="1:9" s="11" customFormat="1" ht="19.5" customHeight="1" x14ac:dyDescent="0.25">
      <c r="A50"/>
      <c r="B50"/>
      <c r="C50"/>
      <c r="D50"/>
      <c r="E50"/>
      <c r="F50"/>
    </row>
    <row r="51" spans="1:9" x14ac:dyDescent="0.25">
      <c r="H51" s="96" t="s">
        <v>191</v>
      </c>
      <c r="I51">
        <f>SUM(I39:I49)</f>
        <v>0</v>
      </c>
    </row>
  </sheetData>
  <mergeCells count="55">
    <mergeCell ref="A1:F1"/>
    <mergeCell ref="A2:F2"/>
    <mergeCell ref="A3:F3"/>
    <mergeCell ref="A4:F4"/>
    <mergeCell ref="G6:I6"/>
    <mergeCell ref="I7:I8"/>
    <mergeCell ref="B9:C9"/>
    <mergeCell ref="B10:C10"/>
    <mergeCell ref="D11:D15"/>
    <mergeCell ref="E11:E15"/>
    <mergeCell ref="F11:F15"/>
    <mergeCell ref="B7:C8"/>
    <mergeCell ref="D7:D8"/>
    <mergeCell ref="E7:F7"/>
    <mergeCell ref="G7:G8"/>
    <mergeCell ref="H7:H8"/>
    <mergeCell ref="B28:C28"/>
    <mergeCell ref="B16:C16"/>
    <mergeCell ref="B17:C17"/>
    <mergeCell ref="B18:C18"/>
    <mergeCell ref="B19:C19"/>
    <mergeCell ref="B20:C20"/>
    <mergeCell ref="B21:C21"/>
    <mergeCell ref="B22:C22"/>
    <mergeCell ref="B24:D24"/>
    <mergeCell ref="B25:D25"/>
    <mergeCell ref="B26:D26"/>
    <mergeCell ref="B27:D27"/>
    <mergeCell ref="I37:I38"/>
    <mergeCell ref="C38:D38"/>
    <mergeCell ref="B29:D29"/>
    <mergeCell ref="B30:D30"/>
    <mergeCell ref="B31:D31"/>
    <mergeCell ref="B32:D32"/>
    <mergeCell ref="B33:D33"/>
    <mergeCell ref="B35:F35"/>
    <mergeCell ref="B36:D36"/>
    <mergeCell ref="B37:D37"/>
    <mergeCell ref="E37:F37"/>
    <mergeCell ref="G37:G38"/>
    <mergeCell ref="H37:H38"/>
    <mergeCell ref="I45:I46"/>
    <mergeCell ref="C46:D46"/>
    <mergeCell ref="C47:D47"/>
    <mergeCell ref="C39:D39"/>
    <mergeCell ref="C40:D40"/>
    <mergeCell ref="C41:D41"/>
    <mergeCell ref="C42:D42"/>
    <mergeCell ref="C43:D43"/>
    <mergeCell ref="B45:D45"/>
    <mergeCell ref="C48:D48"/>
    <mergeCell ref="C49:D49"/>
    <mergeCell ref="E45:F45"/>
    <mergeCell ref="G45:G46"/>
    <mergeCell ref="H45:H46"/>
  </mergeCells>
  <printOptions horizontalCentered="1" verticalCentered="1"/>
  <pageMargins left="0.51181102362204722" right="0.19685039370078741" top="0" bottom="0" header="0.31496062992125984" footer="0.31496062992125984"/>
  <pageSetup scale="51"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6"/>
  <sheetViews>
    <sheetView topLeftCell="A34" workbookViewId="0">
      <selection sqref="A1:F1"/>
    </sheetView>
  </sheetViews>
  <sheetFormatPr baseColWidth="10" defaultRowHeight="15" x14ac:dyDescent="0.25"/>
  <cols>
    <col min="2" max="2" width="73.85546875" customWidth="1"/>
    <col min="3" max="3" width="16.7109375" customWidth="1"/>
    <col min="4" max="4" width="14.140625" customWidth="1"/>
    <col min="8" max="8" width="19.28515625" bestFit="1" customWidth="1"/>
  </cols>
  <sheetData>
    <row r="1" spans="1:9" ht="18.75" customHeight="1" x14ac:dyDescent="0.3">
      <c r="A1" s="302" t="s">
        <v>130</v>
      </c>
      <c r="B1" s="302"/>
      <c r="C1" s="302"/>
      <c r="D1" s="302"/>
      <c r="E1" s="302"/>
      <c r="F1" s="302"/>
    </row>
    <row r="2" spans="1:9" ht="19.5" customHeight="1" x14ac:dyDescent="0.3">
      <c r="A2" s="302" t="s">
        <v>9</v>
      </c>
      <c r="B2" s="302"/>
      <c r="C2" s="302"/>
      <c r="D2" s="302"/>
      <c r="E2" s="302"/>
      <c r="F2" s="302"/>
    </row>
    <row r="3" spans="1:9" s="11" customFormat="1" ht="18.75" customHeight="1" x14ac:dyDescent="0.3">
      <c r="A3" s="302" t="s">
        <v>153</v>
      </c>
      <c r="B3" s="302"/>
      <c r="C3" s="302"/>
      <c r="D3" s="302"/>
      <c r="E3" s="302"/>
      <c r="F3" s="302"/>
    </row>
    <row r="4" spans="1:9" s="11" customFormat="1" ht="18.75" customHeight="1" x14ac:dyDescent="0.3">
      <c r="A4" s="302" t="s">
        <v>255</v>
      </c>
      <c r="B4" s="302"/>
      <c r="C4" s="302"/>
      <c r="D4" s="302"/>
      <c r="E4" s="302"/>
      <c r="F4" s="302"/>
    </row>
    <row r="5" spans="1:9" ht="16.5" x14ac:dyDescent="0.25">
      <c r="B5" s="366"/>
      <c r="C5" s="366"/>
      <c r="D5" s="366"/>
      <c r="E5" s="366"/>
      <c r="F5" s="366"/>
      <c r="G5" s="470" t="s">
        <v>190</v>
      </c>
      <c r="H5" s="471"/>
      <c r="I5" s="471"/>
    </row>
    <row r="6" spans="1:9" ht="15.75" customHeight="1" x14ac:dyDescent="0.25">
      <c r="B6" s="372" t="s">
        <v>10</v>
      </c>
      <c r="C6" s="373"/>
      <c r="D6" s="376">
        <v>400</v>
      </c>
      <c r="E6" s="294" t="s">
        <v>34</v>
      </c>
      <c r="F6" s="294"/>
      <c r="G6" s="291" t="s">
        <v>187</v>
      </c>
      <c r="H6" s="291" t="s">
        <v>188</v>
      </c>
      <c r="I6" s="291" t="s">
        <v>189</v>
      </c>
    </row>
    <row r="7" spans="1:9" x14ac:dyDescent="0.25">
      <c r="B7" s="374"/>
      <c r="C7" s="375"/>
      <c r="D7" s="377"/>
      <c r="E7" s="41" t="s">
        <v>35</v>
      </c>
      <c r="F7" s="41" t="s">
        <v>36</v>
      </c>
      <c r="G7" s="291"/>
      <c r="H7" s="291"/>
      <c r="I7" s="291"/>
    </row>
    <row r="8" spans="1:9" ht="32.25" customHeight="1" x14ac:dyDescent="0.25">
      <c r="B8" s="361" t="s">
        <v>39</v>
      </c>
      <c r="C8" s="361"/>
      <c r="D8" s="36"/>
      <c r="E8" s="21"/>
      <c r="F8" s="21"/>
      <c r="G8" s="26"/>
      <c r="H8" s="26"/>
      <c r="I8" s="26"/>
    </row>
    <row r="9" spans="1:9" ht="20.25" customHeight="1" x14ac:dyDescent="0.25">
      <c r="B9" s="362" t="s">
        <v>273</v>
      </c>
      <c r="C9" s="363"/>
      <c r="D9" s="37"/>
      <c r="E9" s="26"/>
      <c r="F9" s="26"/>
      <c r="G9" s="26"/>
      <c r="H9" s="26"/>
      <c r="I9" s="26"/>
    </row>
    <row r="10" spans="1:9" ht="20.25" customHeight="1" x14ac:dyDescent="0.25">
      <c r="B10" s="8" t="s">
        <v>7</v>
      </c>
      <c r="C10" s="1">
        <v>0</v>
      </c>
      <c r="D10" s="393">
        <v>150</v>
      </c>
      <c r="E10" s="26"/>
      <c r="F10" s="109" t="s">
        <v>203</v>
      </c>
      <c r="G10" s="109">
        <v>659</v>
      </c>
      <c r="H10" s="109"/>
      <c r="I10" s="109">
        <v>0</v>
      </c>
    </row>
    <row r="11" spans="1:9" ht="20.25" customHeight="1" x14ac:dyDescent="0.25">
      <c r="B11" s="17">
        <v>50000000</v>
      </c>
      <c r="C11" s="2">
        <v>20</v>
      </c>
      <c r="D11" s="368"/>
      <c r="E11" s="26"/>
      <c r="F11" s="26"/>
      <c r="G11" s="26"/>
      <c r="H11" s="26"/>
      <c r="I11" s="26"/>
    </row>
    <row r="12" spans="1:9" ht="20.25" customHeight="1" x14ac:dyDescent="0.25">
      <c r="B12" s="17">
        <v>100000000</v>
      </c>
      <c r="C12" s="2">
        <v>40</v>
      </c>
      <c r="D12" s="368"/>
      <c r="E12" s="26"/>
      <c r="F12" s="26"/>
      <c r="G12" s="26"/>
      <c r="H12" s="26"/>
      <c r="I12" s="26"/>
    </row>
    <row r="13" spans="1:9" ht="20.25" customHeight="1" x14ac:dyDescent="0.25">
      <c r="B13" s="17">
        <v>200000000</v>
      </c>
      <c r="C13" s="2">
        <v>80</v>
      </c>
      <c r="D13" s="368"/>
      <c r="E13" s="26"/>
      <c r="F13" s="26"/>
      <c r="G13" s="26"/>
      <c r="H13" s="26"/>
      <c r="I13" s="26"/>
    </row>
    <row r="14" spans="1:9" ht="20.25" customHeight="1" x14ac:dyDescent="0.25">
      <c r="B14" s="17">
        <v>300000000</v>
      </c>
      <c r="C14" s="2">
        <v>150</v>
      </c>
      <c r="D14" s="369"/>
      <c r="E14" s="26"/>
      <c r="F14" s="26"/>
      <c r="G14" s="26"/>
      <c r="H14" s="26"/>
      <c r="I14" s="26"/>
    </row>
    <row r="15" spans="1:9" ht="54" customHeight="1" x14ac:dyDescent="0.25">
      <c r="B15" s="394" t="s">
        <v>90</v>
      </c>
      <c r="C15" s="395"/>
      <c r="D15" s="129">
        <v>50</v>
      </c>
      <c r="E15" s="26"/>
      <c r="F15" s="109" t="s">
        <v>203</v>
      </c>
      <c r="G15" s="109">
        <v>659</v>
      </c>
      <c r="H15" s="109"/>
      <c r="I15" s="109">
        <v>0</v>
      </c>
    </row>
    <row r="16" spans="1:9" ht="54" customHeight="1" x14ac:dyDescent="0.25">
      <c r="B16" s="394" t="s">
        <v>274</v>
      </c>
      <c r="C16" s="395"/>
      <c r="D16" s="129">
        <v>100</v>
      </c>
      <c r="E16" s="26"/>
      <c r="F16" s="109" t="s">
        <v>203</v>
      </c>
      <c r="G16" s="109">
        <v>659</v>
      </c>
      <c r="H16" s="109"/>
      <c r="I16" s="109">
        <v>0</v>
      </c>
    </row>
    <row r="17" spans="1:9" ht="62.25" customHeight="1" x14ac:dyDescent="0.25">
      <c r="B17" s="394" t="s">
        <v>275</v>
      </c>
      <c r="C17" s="395"/>
      <c r="D17" s="129">
        <v>50</v>
      </c>
      <c r="E17" s="26"/>
      <c r="F17" s="109" t="s">
        <v>203</v>
      </c>
      <c r="G17" s="109">
        <v>659</v>
      </c>
      <c r="H17" s="109"/>
      <c r="I17" s="109">
        <v>0</v>
      </c>
    </row>
    <row r="18" spans="1:9" ht="62.25" customHeight="1" x14ac:dyDescent="0.25">
      <c r="B18" s="394" t="s">
        <v>88</v>
      </c>
      <c r="C18" s="395"/>
      <c r="D18" s="129">
        <v>50</v>
      </c>
      <c r="E18" s="26"/>
      <c r="F18" s="109" t="s">
        <v>203</v>
      </c>
      <c r="G18" s="109">
        <v>659</v>
      </c>
      <c r="H18" s="109"/>
      <c r="I18" s="109">
        <v>0</v>
      </c>
    </row>
    <row r="19" spans="1:9" ht="19.5" customHeight="1" x14ac:dyDescent="0.25">
      <c r="A19" s="13"/>
      <c r="B19" s="387" t="s">
        <v>11</v>
      </c>
      <c r="C19" s="388"/>
      <c r="D19" s="48">
        <f>SUM(D8:D18)</f>
        <v>400</v>
      </c>
      <c r="E19" s="13"/>
      <c r="F19" s="13"/>
      <c r="H19" s="96" t="s">
        <v>191</v>
      </c>
      <c r="I19" s="94">
        <f>SUM(I8:I18)</f>
        <v>0</v>
      </c>
    </row>
    <row r="20" spans="1:9" ht="62.25" customHeight="1" x14ac:dyDescent="0.25">
      <c r="A20" s="11"/>
      <c r="B20" s="15"/>
      <c r="C20" s="15"/>
      <c r="D20" s="15"/>
      <c r="E20" s="14"/>
      <c r="F20" s="11"/>
      <c r="H20" s="91" t="s">
        <v>196</v>
      </c>
      <c r="I20" s="162">
        <f>+I19*5%</f>
        <v>0</v>
      </c>
    </row>
    <row r="21" spans="1:9" ht="53.25" customHeight="1" x14ac:dyDescent="0.25">
      <c r="A21" s="11"/>
      <c r="B21" s="389" t="s">
        <v>154</v>
      </c>
      <c r="C21" s="389"/>
      <c r="D21" s="389"/>
      <c r="F21" s="11"/>
      <c r="H21" s="13"/>
    </row>
    <row r="22" spans="1:9" s="13" customFormat="1" ht="48.75" customHeight="1" x14ac:dyDescent="0.25">
      <c r="A22"/>
      <c r="B22" s="333" t="s">
        <v>272</v>
      </c>
      <c r="C22" s="333"/>
      <c r="D22" s="333"/>
      <c r="E22"/>
      <c r="F22"/>
      <c r="G22"/>
      <c r="H22" s="11"/>
    </row>
    <row r="23" spans="1:9" s="11" customFormat="1" ht="36.75" customHeight="1" x14ac:dyDescent="0.25">
      <c r="A23"/>
      <c r="B23" s="386" t="s">
        <v>148</v>
      </c>
      <c r="C23" s="386"/>
      <c r="D23" s="386"/>
      <c r="E23"/>
      <c r="F23"/>
      <c r="G23"/>
    </row>
    <row r="24" spans="1:9" s="11" customFormat="1" ht="30" customHeight="1" x14ac:dyDescent="0.25">
      <c r="A24"/>
      <c r="B24" s="386" t="s">
        <v>149</v>
      </c>
      <c r="C24" s="386"/>
      <c r="D24" s="386"/>
      <c r="E24"/>
      <c r="F24"/>
      <c r="G24"/>
      <c r="H24"/>
    </row>
    <row r="25" spans="1:9" ht="17.25" customHeight="1" x14ac:dyDescent="0.25">
      <c r="B25" s="360" t="s">
        <v>17</v>
      </c>
      <c r="C25" s="360"/>
      <c r="D25" s="128" t="s">
        <v>25</v>
      </c>
      <c r="E25" s="11"/>
      <c r="F25" s="11"/>
    </row>
    <row r="26" spans="1:9" ht="16.5" x14ac:dyDescent="0.25">
      <c r="B26" s="345" t="s">
        <v>28</v>
      </c>
      <c r="C26" s="345"/>
      <c r="D26" s="345"/>
      <c r="E26" s="11"/>
      <c r="F26" s="11"/>
    </row>
    <row r="27" spans="1:9" ht="30.75" customHeight="1" x14ac:dyDescent="0.25">
      <c r="B27" s="355" t="s">
        <v>3</v>
      </c>
      <c r="C27" s="355"/>
      <c r="D27" s="355"/>
      <c r="E27" s="11"/>
      <c r="F27" s="11"/>
    </row>
    <row r="28" spans="1:9" ht="23.25" customHeight="1" x14ac:dyDescent="0.25">
      <c r="B28" s="333" t="s">
        <v>151</v>
      </c>
      <c r="C28" s="333"/>
      <c r="D28" s="333"/>
      <c r="E28" s="11"/>
      <c r="F28" s="11"/>
    </row>
    <row r="29" spans="1:9" ht="23.25" customHeight="1" x14ac:dyDescent="0.25">
      <c r="B29" s="333" t="s">
        <v>8</v>
      </c>
      <c r="C29" s="333"/>
      <c r="D29" s="333"/>
      <c r="E29" s="11"/>
      <c r="F29" s="11"/>
      <c r="G29" s="11"/>
    </row>
    <row r="30" spans="1:9" ht="39" customHeight="1" x14ac:dyDescent="0.25">
      <c r="B30" s="356" t="s">
        <v>143</v>
      </c>
      <c r="C30" s="357"/>
      <c r="D30" s="358"/>
      <c r="E30" s="11"/>
      <c r="F30" s="11"/>
      <c r="G30" s="161"/>
    </row>
    <row r="31" spans="1:9" ht="34.5" customHeight="1" x14ac:dyDescent="0.25">
      <c r="B31" s="49"/>
      <c r="C31" s="50"/>
      <c r="D31" s="50"/>
      <c r="E31" s="11"/>
      <c r="F31" s="11"/>
      <c r="G31" s="161"/>
    </row>
    <row r="32" spans="1:9" ht="19.5" customHeight="1" x14ac:dyDescent="0.25">
      <c r="B32" s="345" t="s">
        <v>27</v>
      </c>
      <c r="C32" s="345"/>
      <c r="D32" s="345"/>
      <c r="E32" s="345"/>
      <c r="F32" s="345"/>
      <c r="G32" s="11"/>
    </row>
    <row r="33" spans="1:9" ht="19.5" customHeight="1" x14ac:dyDescent="0.25">
      <c r="A33" s="11"/>
      <c r="B33" s="332" t="s">
        <v>144</v>
      </c>
      <c r="C33" s="332"/>
      <c r="D33" s="332"/>
      <c r="E33" s="67"/>
      <c r="F33" s="67"/>
      <c r="G33" s="11"/>
    </row>
    <row r="34" spans="1:9" ht="21.75" customHeight="1" x14ac:dyDescent="0.25">
      <c r="A34" s="161"/>
      <c r="B34" s="332" t="s">
        <v>43</v>
      </c>
      <c r="C34" s="332"/>
      <c r="D34" s="332"/>
      <c r="E34" s="294" t="s">
        <v>34</v>
      </c>
      <c r="F34" s="294"/>
      <c r="G34" s="291" t="s">
        <v>187</v>
      </c>
      <c r="H34" s="291" t="s">
        <v>188</v>
      </c>
      <c r="I34" s="291" t="s">
        <v>189</v>
      </c>
    </row>
    <row r="35" spans="1:9" ht="34.5" customHeight="1" x14ac:dyDescent="0.25">
      <c r="A35" s="161"/>
      <c r="B35" s="124" t="s">
        <v>12</v>
      </c>
      <c r="C35" s="344" t="s">
        <v>13</v>
      </c>
      <c r="D35" s="344"/>
      <c r="E35" s="41" t="s">
        <v>35</v>
      </c>
      <c r="F35" s="41" t="s">
        <v>36</v>
      </c>
      <c r="G35" s="291"/>
      <c r="H35" s="291"/>
      <c r="I35" s="291"/>
    </row>
    <row r="36" spans="1:9" s="11" customFormat="1" ht="21" customHeight="1" x14ac:dyDescent="0.25">
      <c r="B36" s="123" t="s">
        <v>5</v>
      </c>
      <c r="C36" s="331" t="s">
        <v>29</v>
      </c>
      <c r="D36" s="331"/>
      <c r="E36" s="21"/>
      <c r="F36" s="21"/>
      <c r="G36" s="21"/>
      <c r="H36" s="163"/>
      <c r="I36" s="21"/>
    </row>
    <row r="37" spans="1:9" s="161" customFormat="1" ht="24.75" customHeight="1" x14ac:dyDescent="0.25">
      <c r="A37" s="11"/>
      <c r="B37" s="126" t="s">
        <v>40</v>
      </c>
      <c r="C37" s="331" t="s">
        <v>45</v>
      </c>
      <c r="D37" s="331"/>
      <c r="E37" s="21"/>
      <c r="F37" s="21"/>
      <c r="G37" s="21"/>
      <c r="H37" s="163"/>
      <c r="I37" s="163"/>
    </row>
    <row r="38" spans="1:9" s="161" customFormat="1" ht="16.5" customHeight="1" x14ac:dyDescent="0.25">
      <c r="A38" s="11"/>
      <c r="B38" s="126" t="s">
        <v>41</v>
      </c>
      <c r="C38" s="331" t="s">
        <v>46</v>
      </c>
      <c r="D38" s="331"/>
      <c r="E38" s="21"/>
      <c r="F38" s="21"/>
      <c r="G38" s="21"/>
      <c r="H38" s="21"/>
      <c r="I38" s="163"/>
    </row>
    <row r="39" spans="1:9" s="11" customFormat="1" ht="16.5" customHeight="1" x14ac:dyDescent="0.25">
      <c r="B39" s="126" t="s">
        <v>145</v>
      </c>
      <c r="C39" s="331" t="s">
        <v>47</v>
      </c>
      <c r="D39" s="331"/>
      <c r="E39" s="21"/>
      <c r="F39" s="21"/>
      <c r="G39" s="21"/>
      <c r="H39" s="21"/>
      <c r="I39" s="21"/>
    </row>
    <row r="40" spans="1:9" s="11" customFormat="1" ht="19.5" customHeight="1" x14ac:dyDescent="0.25">
      <c r="B40" s="126" t="s">
        <v>146</v>
      </c>
      <c r="C40" s="331" t="s">
        <v>24</v>
      </c>
      <c r="D40" s="331"/>
      <c r="E40" s="22"/>
      <c r="F40" s="100" t="s">
        <v>203</v>
      </c>
      <c r="G40" s="109">
        <v>659</v>
      </c>
      <c r="H40" s="21"/>
      <c r="I40" s="109">
        <v>0</v>
      </c>
    </row>
    <row r="41" spans="1:9" s="11" customFormat="1" ht="16.5" customHeight="1" x14ac:dyDescent="0.25">
      <c r="B41" s="9"/>
      <c r="C41" s="9"/>
      <c r="D41" s="10"/>
      <c r="E41" s="12"/>
      <c r="F41" s="12"/>
    </row>
    <row r="42" spans="1:9" s="11" customFormat="1" ht="19.5" customHeight="1" x14ac:dyDescent="0.25">
      <c r="B42" s="332" t="s">
        <v>42</v>
      </c>
      <c r="C42" s="332"/>
      <c r="D42" s="332"/>
      <c r="E42" s="327" t="s">
        <v>34</v>
      </c>
      <c r="F42" s="328"/>
      <c r="G42" s="291" t="s">
        <v>187</v>
      </c>
      <c r="H42" s="291" t="s">
        <v>188</v>
      </c>
      <c r="I42" s="291" t="s">
        <v>189</v>
      </c>
    </row>
    <row r="43" spans="1:9" s="11" customFormat="1" ht="16.5" x14ac:dyDescent="0.25">
      <c r="B43" s="127" t="s">
        <v>12</v>
      </c>
      <c r="C43" s="359" t="s">
        <v>14</v>
      </c>
      <c r="D43" s="359"/>
      <c r="E43" s="41" t="s">
        <v>35</v>
      </c>
      <c r="F43" s="41" t="s">
        <v>36</v>
      </c>
      <c r="G43" s="291"/>
      <c r="H43" s="291"/>
      <c r="I43" s="291"/>
    </row>
    <row r="44" spans="1:9" s="11" customFormat="1" ht="19.5" customHeight="1" x14ac:dyDescent="0.25">
      <c r="A44" s="12"/>
      <c r="B44" s="126" t="s">
        <v>5</v>
      </c>
      <c r="C44" s="331" t="s">
        <v>29</v>
      </c>
      <c r="D44" s="331"/>
      <c r="E44" s="21"/>
      <c r="F44" s="21"/>
      <c r="G44" s="21"/>
      <c r="H44" s="21"/>
      <c r="I44" s="21"/>
    </row>
    <row r="45" spans="1:9" s="11" customFormat="1" ht="16.5" x14ac:dyDescent="0.25">
      <c r="B45" s="126" t="s">
        <v>19</v>
      </c>
      <c r="C45" s="331" t="s">
        <v>45</v>
      </c>
      <c r="D45" s="331"/>
      <c r="E45" s="21"/>
      <c r="F45" s="21"/>
      <c r="G45" s="21"/>
      <c r="H45" s="21"/>
      <c r="I45" s="21"/>
    </row>
    <row r="46" spans="1:9" s="11" customFormat="1" ht="19.5" customHeight="1" x14ac:dyDescent="0.25">
      <c r="B46" s="126" t="s">
        <v>150</v>
      </c>
      <c r="C46" s="331" t="s">
        <v>46</v>
      </c>
      <c r="D46" s="331"/>
      <c r="E46" s="21"/>
      <c r="F46" s="100" t="s">
        <v>203</v>
      </c>
      <c r="G46" s="109">
        <v>659</v>
      </c>
      <c r="H46" s="21"/>
      <c r="I46" s="21"/>
    </row>
    <row r="47" spans="1:9" s="12" customFormat="1" ht="19.5" customHeight="1" x14ac:dyDescent="0.25">
      <c r="A47" s="11"/>
      <c r="B47"/>
      <c r="C47"/>
      <c r="D47"/>
      <c r="E47"/>
      <c r="F47"/>
      <c r="G47" s="11"/>
      <c r="H47" s="11"/>
    </row>
    <row r="48" spans="1:9" s="11" customFormat="1" ht="18" customHeight="1" x14ac:dyDescent="0.25">
      <c r="B48"/>
      <c r="C48"/>
      <c r="D48"/>
      <c r="E48"/>
      <c r="F48"/>
      <c r="H48" s="27" t="s">
        <v>198</v>
      </c>
      <c r="I48" s="11">
        <f>SUM(I36:I46)</f>
        <v>0</v>
      </c>
    </row>
    <row r="49" spans="2:9" s="11" customFormat="1" ht="18.75" customHeight="1" x14ac:dyDescent="0.25">
      <c r="B49"/>
      <c r="C49"/>
      <c r="D49"/>
      <c r="E49"/>
      <c r="F49"/>
      <c r="H49" s="27" t="s">
        <v>196</v>
      </c>
      <c r="I49" s="11">
        <f>+I48*5%</f>
        <v>0</v>
      </c>
    </row>
    <row r="50" spans="2:9" s="11" customFormat="1" ht="19.5" customHeight="1" x14ac:dyDescent="0.25">
      <c r="B50"/>
      <c r="C50"/>
      <c r="D50"/>
      <c r="E50"/>
      <c r="F50"/>
    </row>
    <row r="51" spans="2:9" s="11" customFormat="1" ht="19.5" customHeight="1" x14ac:dyDescent="0.25">
      <c r="B51"/>
      <c r="C51"/>
      <c r="D51"/>
      <c r="E51"/>
      <c r="F51"/>
    </row>
    <row r="52" spans="2:9" s="11" customFormat="1" ht="19.5" customHeight="1" x14ac:dyDescent="0.25">
      <c r="B52"/>
      <c r="C52"/>
      <c r="D52"/>
      <c r="E52"/>
      <c r="F52"/>
    </row>
    <row r="53" spans="2:9" s="11" customFormat="1" ht="19.5" customHeight="1" x14ac:dyDescent="0.25">
      <c r="B53"/>
      <c r="C53"/>
      <c r="D53"/>
      <c r="E53"/>
      <c r="F53"/>
    </row>
    <row r="54" spans="2:9" s="11" customFormat="1" ht="19.5" customHeight="1" x14ac:dyDescent="0.25">
      <c r="B54"/>
      <c r="C54"/>
      <c r="D54"/>
      <c r="E54"/>
      <c r="F54"/>
    </row>
    <row r="55" spans="2:9" s="11" customFormat="1" ht="19.5" customHeight="1" x14ac:dyDescent="0.25">
      <c r="B55"/>
      <c r="C55"/>
      <c r="D55"/>
      <c r="E55"/>
      <c r="F55"/>
    </row>
    <row r="56" spans="2:9" s="11" customFormat="1" ht="19.5" customHeight="1" x14ac:dyDescent="0.25">
      <c r="B56"/>
      <c r="C56"/>
      <c r="D56"/>
      <c r="E56"/>
      <c r="F56"/>
    </row>
  </sheetData>
  <mergeCells count="52">
    <mergeCell ref="H6:H7"/>
    <mergeCell ref="I6:I7"/>
    <mergeCell ref="A1:F1"/>
    <mergeCell ref="A2:F2"/>
    <mergeCell ref="A3:F3"/>
    <mergeCell ref="A4:F4"/>
    <mergeCell ref="B5:F5"/>
    <mergeCell ref="G5:I5"/>
    <mergeCell ref="B17:C17"/>
    <mergeCell ref="B6:C7"/>
    <mergeCell ref="D6:D7"/>
    <mergeCell ref="E6:F6"/>
    <mergeCell ref="G6:G7"/>
    <mergeCell ref="B8:C8"/>
    <mergeCell ref="B9:C9"/>
    <mergeCell ref="D10:D14"/>
    <mergeCell ref="B15:C15"/>
    <mergeCell ref="B16:C16"/>
    <mergeCell ref="B30:D30"/>
    <mergeCell ref="B18:C18"/>
    <mergeCell ref="B19:C19"/>
    <mergeCell ref="B21:D21"/>
    <mergeCell ref="B22:D22"/>
    <mergeCell ref="B23:D23"/>
    <mergeCell ref="B24:D24"/>
    <mergeCell ref="B25:C25"/>
    <mergeCell ref="B26:D26"/>
    <mergeCell ref="B27:D27"/>
    <mergeCell ref="B28:D28"/>
    <mergeCell ref="B29:D29"/>
    <mergeCell ref="C39:D39"/>
    <mergeCell ref="B32:F32"/>
    <mergeCell ref="B33:D33"/>
    <mergeCell ref="B34:D34"/>
    <mergeCell ref="E34:F34"/>
    <mergeCell ref="I34:I35"/>
    <mergeCell ref="C35:D35"/>
    <mergeCell ref="C36:D36"/>
    <mergeCell ref="C37:D37"/>
    <mergeCell ref="C38:D38"/>
    <mergeCell ref="G34:G35"/>
    <mergeCell ref="H34:H35"/>
    <mergeCell ref="E42:F42"/>
    <mergeCell ref="G42:G43"/>
    <mergeCell ref="H42:H43"/>
    <mergeCell ref="I42:I43"/>
    <mergeCell ref="C43:D43"/>
    <mergeCell ref="C44:D44"/>
    <mergeCell ref="C45:D45"/>
    <mergeCell ref="C46:D46"/>
    <mergeCell ref="C40:D40"/>
    <mergeCell ref="B42:D4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0"/>
  <sheetViews>
    <sheetView showGridLines="0" workbookViewId="0">
      <selection activeCell="B11" sqref="B11"/>
    </sheetView>
  </sheetViews>
  <sheetFormatPr baseColWidth="10" defaultRowHeight="12.75" x14ac:dyDescent="0.2"/>
  <cols>
    <col min="1" max="1" width="3" style="157" customWidth="1"/>
    <col min="2" max="2" width="57.85546875" style="157" customWidth="1"/>
    <col min="3" max="3" width="13.140625" style="157" customWidth="1"/>
    <col min="4" max="4" width="14" style="157" customWidth="1"/>
    <col min="5" max="5" width="28.42578125" style="157" bestFit="1" customWidth="1"/>
    <col min="6" max="16384" width="11.42578125" style="157"/>
  </cols>
  <sheetData>
    <row r="1" spans="2:5" ht="69" customHeight="1" x14ac:dyDescent="0.2">
      <c r="B1" s="246" t="s">
        <v>339</v>
      </c>
      <c r="C1" s="246"/>
      <c r="D1" s="246"/>
      <c r="E1" s="246"/>
    </row>
    <row r="2" spans="2:5" ht="18" x14ac:dyDescent="0.2">
      <c r="B2" s="273" t="s">
        <v>250</v>
      </c>
      <c r="C2" s="273"/>
      <c r="D2" s="273"/>
      <c r="E2" s="273"/>
    </row>
    <row r="4" spans="2:5" ht="13.5" thickBot="1" x14ac:dyDescent="0.25">
      <c r="B4" s="171"/>
      <c r="C4" s="171"/>
      <c r="D4" s="171"/>
      <c r="E4" s="171"/>
    </row>
    <row r="5" spans="2:5" ht="13.5" thickBot="1" x14ac:dyDescent="0.25">
      <c r="C5" s="274" t="s">
        <v>333</v>
      </c>
      <c r="D5" s="275"/>
      <c r="E5" s="276"/>
    </row>
    <row r="6" spans="2:5" x14ac:dyDescent="0.2">
      <c r="C6" s="269" t="s">
        <v>194</v>
      </c>
      <c r="D6" s="270"/>
      <c r="E6" s="271" t="s">
        <v>188</v>
      </c>
    </row>
    <row r="7" spans="2:5" x14ac:dyDescent="0.2">
      <c r="B7" s="219" t="s">
        <v>323</v>
      </c>
      <c r="C7" s="239" t="s">
        <v>35</v>
      </c>
      <c r="D7" s="239" t="s">
        <v>36</v>
      </c>
      <c r="E7" s="272"/>
    </row>
    <row r="8" spans="2:5" ht="15" customHeight="1" x14ac:dyDescent="0.2">
      <c r="B8" s="277" t="s">
        <v>340</v>
      </c>
      <c r="C8" s="277"/>
      <c r="D8" s="277"/>
      <c r="E8" s="277"/>
    </row>
    <row r="9" spans="2:5" x14ac:dyDescent="0.2">
      <c r="B9" s="217" t="s">
        <v>355</v>
      </c>
      <c r="C9" s="242" t="s">
        <v>203</v>
      </c>
      <c r="D9" s="158"/>
      <c r="E9" s="243" t="s">
        <v>357</v>
      </c>
    </row>
    <row r="10" spans="2:5" x14ac:dyDescent="0.2">
      <c r="B10" s="277" t="s">
        <v>341</v>
      </c>
      <c r="C10" s="277"/>
      <c r="D10" s="277"/>
      <c r="E10" s="277"/>
    </row>
    <row r="11" spans="2:5" x14ac:dyDescent="0.2">
      <c r="B11" s="217" t="s">
        <v>355</v>
      </c>
      <c r="C11" s="241" t="s">
        <v>203</v>
      </c>
      <c r="D11" s="240"/>
      <c r="E11" s="218"/>
    </row>
    <row r="12" spans="2:5" x14ac:dyDescent="0.2">
      <c r="B12" s="219" t="s">
        <v>324</v>
      </c>
      <c r="C12" s="266" t="s">
        <v>322</v>
      </c>
      <c r="D12" s="267"/>
      <c r="E12" s="268" t="s">
        <v>321</v>
      </c>
    </row>
    <row r="18" spans="2:2" ht="15.75" x14ac:dyDescent="0.2">
      <c r="B18" s="211" t="s">
        <v>326</v>
      </c>
    </row>
    <row r="19" spans="2:2" ht="15" x14ac:dyDescent="0.2">
      <c r="B19" s="212" t="s">
        <v>327</v>
      </c>
    </row>
    <row r="20" spans="2:2" ht="15" x14ac:dyDescent="0.2">
      <c r="B20" s="212" t="s">
        <v>294</v>
      </c>
    </row>
  </sheetData>
  <mergeCells count="8">
    <mergeCell ref="C12:E12"/>
    <mergeCell ref="C6:D6"/>
    <mergeCell ref="E6:E7"/>
    <mergeCell ref="B1:E1"/>
    <mergeCell ref="B2:E2"/>
    <mergeCell ref="C5:E5"/>
    <mergeCell ref="B10:E10"/>
    <mergeCell ref="B8:E8"/>
  </mergeCells>
  <pageMargins left="0.7" right="0.7" top="0.75" bottom="0.75" header="0.3" footer="0.3"/>
  <pageSetup orientation="landscape"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3"/>
  <sheetViews>
    <sheetView workbookViewId="0">
      <selection activeCell="G7" sqref="G7"/>
    </sheetView>
  </sheetViews>
  <sheetFormatPr baseColWidth="10" defaultRowHeight="14.25" x14ac:dyDescent="0.2"/>
  <cols>
    <col min="1" max="1" width="3.85546875" style="13" customWidth="1"/>
    <col min="2" max="2" width="18.5703125" style="13" customWidth="1"/>
    <col min="3" max="3" width="10.42578125" style="13" bestFit="1" customWidth="1"/>
    <col min="4" max="4" width="23.5703125" style="13" customWidth="1"/>
    <col min="5" max="5" width="22.28515625" style="13" bestFit="1" customWidth="1"/>
    <col min="6" max="6" width="31.85546875" style="13" bestFit="1" customWidth="1"/>
    <col min="7" max="7" width="19.28515625" style="13" bestFit="1" customWidth="1"/>
    <col min="8" max="8" width="40" style="13" bestFit="1" customWidth="1"/>
    <col min="9" max="9" width="39.42578125" style="13" bestFit="1" customWidth="1"/>
    <col min="10" max="16384" width="11.42578125" style="13"/>
  </cols>
  <sheetData>
    <row r="1" spans="2:9" ht="82.5" customHeight="1" x14ac:dyDescent="0.2">
      <c r="B1" s="246" t="s">
        <v>339</v>
      </c>
      <c r="C1" s="246"/>
      <c r="D1" s="246"/>
      <c r="E1" s="246"/>
      <c r="F1" s="246"/>
      <c r="G1" s="246"/>
      <c r="H1" s="246"/>
      <c r="I1" s="246"/>
    </row>
    <row r="3" spans="2:9" ht="15.75" x14ac:dyDescent="0.2">
      <c r="B3" s="279" t="s">
        <v>301</v>
      </c>
      <c r="C3" s="279"/>
      <c r="D3" s="279"/>
      <c r="E3" s="279"/>
      <c r="F3" s="279"/>
      <c r="G3" s="279"/>
      <c r="H3" s="279"/>
      <c r="I3" s="279"/>
    </row>
    <row r="4" spans="2:9" customFormat="1" ht="15.75" customHeight="1" x14ac:dyDescent="0.25">
      <c r="B4" s="13"/>
      <c r="C4" s="13"/>
      <c r="D4" s="13"/>
      <c r="E4" s="13"/>
      <c r="F4" s="13"/>
      <c r="G4" s="13"/>
      <c r="H4" s="13"/>
    </row>
    <row r="5" spans="2:9" s="11" customFormat="1" ht="15" x14ac:dyDescent="0.25">
      <c r="B5" s="278"/>
      <c r="C5" s="278"/>
      <c r="D5" s="278"/>
      <c r="E5" s="278"/>
      <c r="F5" s="278"/>
      <c r="G5" s="278"/>
      <c r="H5" s="278"/>
    </row>
    <row r="6" spans="2:9" ht="45" x14ac:dyDescent="0.2">
      <c r="B6" s="195" t="s">
        <v>302</v>
      </c>
      <c r="C6" s="195" t="s">
        <v>297</v>
      </c>
      <c r="D6" s="200" t="s">
        <v>305</v>
      </c>
      <c r="E6" s="200" t="s">
        <v>299</v>
      </c>
      <c r="F6" s="200" t="s">
        <v>298</v>
      </c>
      <c r="G6" s="200" t="s">
        <v>300</v>
      </c>
      <c r="H6" s="200" t="s">
        <v>304</v>
      </c>
      <c r="I6" s="200" t="s">
        <v>188</v>
      </c>
    </row>
    <row r="7" spans="2:9" ht="45" x14ac:dyDescent="0.2">
      <c r="B7" s="228" t="s">
        <v>333</v>
      </c>
      <c r="C7" s="90" t="s">
        <v>342</v>
      </c>
      <c r="D7" s="197">
        <v>0</v>
      </c>
      <c r="E7" s="197">
        <v>0</v>
      </c>
      <c r="F7" s="229">
        <v>958600088.51336801</v>
      </c>
      <c r="G7" s="197">
        <v>100</v>
      </c>
      <c r="H7" s="197">
        <f>E7+G7</f>
        <v>100</v>
      </c>
      <c r="I7" s="197" t="s">
        <v>348</v>
      </c>
    </row>
    <row r="11" spans="2:9" ht="60" x14ac:dyDescent="0.2">
      <c r="B11" s="195" t="s">
        <v>302</v>
      </c>
      <c r="C11" s="195" t="s">
        <v>297</v>
      </c>
      <c r="D11" s="200" t="s">
        <v>298</v>
      </c>
      <c r="E11" s="200" t="s">
        <v>343</v>
      </c>
    </row>
    <row r="12" spans="2:9" ht="45" x14ac:dyDescent="0.2">
      <c r="B12" s="228" t="s">
        <v>333</v>
      </c>
      <c r="C12" s="197" t="s">
        <v>303</v>
      </c>
      <c r="D12" s="229">
        <v>12058000</v>
      </c>
      <c r="E12" s="117">
        <v>400</v>
      </c>
    </row>
    <row r="21" spans="2:2" ht="15.75" x14ac:dyDescent="0.2">
      <c r="B21" s="211" t="s">
        <v>328</v>
      </c>
    </row>
    <row r="22" spans="2:2" ht="15" x14ac:dyDescent="0.2">
      <c r="B22" s="212" t="s">
        <v>329</v>
      </c>
    </row>
    <row r="23" spans="2:2" ht="15" x14ac:dyDescent="0.2">
      <c r="B23" s="212" t="s">
        <v>330</v>
      </c>
    </row>
  </sheetData>
  <mergeCells count="3">
    <mergeCell ref="B5:H5"/>
    <mergeCell ref="B1:I1"/>
    <mergeCell ref="B3:I3"/>
  </mergeCell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7"/>
  <sheetViews>
    <sheetView tabSelected="1" workbookViewId="0">
      <selection activeCell="J8" sqref="J8"/>
    </sheetView>
  </sheetViews>
  <sheetFormatPr baseColWidth="10" defaultRowHeight="14.25" x14ac:dyDescent="0.2"/>
  <cols>
    <col min="1" max="1" width="3.85546875" style="13" customWidth="1"/>
    <col min="2" max="2" width="22.42578125" style="13" customWidth="1"/>
    <col min="3" max="3" width="10.42578125" style="13" bestFit="1" customWidth="1"/>
    <col min="4" max="4" width="23.5703125" style="13" customWidth="1"/>
    <col min="5" max="5" width="38.5703125" style="13" bestFit="1" customWidth="1"/>
    <col min="6" max="6" width="31.85546875" style="13" bestFit="1" customWidth="1"/>
    <col min="7" max="7" width="19.7109375" style="13" bestFit="1" customWidth="1"/>
    <col min="8" max="16384" width="11.42578125" style="13"/>
  </cols>
  <sheetData>
    <row r="1" spans="2:7" ht="82.5" customHeight="1" x14ac:dyDescent="0.2">
      <c r="B1" s="246" t="s">
        <v>339</v>
      </c>
      <c r="C1" s="246"/>
      <c r="D1" s="246"/>
      <c r="E1" s="246"/>
      <c r="F1" s="246"/>
      <c r="G1" s="246"/>
    </row>
    <row r="3" spans="2:7" ht="15.75" x14ac:dyDescent="0.2">
      <c r="B3" s="279" t="s">
        <v>306</v>
      </c>
      <c r="C3" s="279"/>
      <c r="D3" s="279"/>
      <c r="E3" s="279"/>
      <c r="F3" s="279"/>
      <c r="G3" s="279"/>
    </row>
    <row r="4" spans="2:7" customFormat="1" ht="15.75" customHeight="1" x14ac:dyDescent="0.25">
      <c r="B4" s="13"/>
      <c r="C4" s="13"/>
      <c r="D4" s="13"/>
      <c r="E4" s="13"/>
      <c r="F4" s="13"/>
      <c r="G4" s="13"/>
    </row>
    <row r="5" spans="2:7" s="11" customFormat="1" ht="15" x14ac:dyDescent="0.25">
      <c r="B5" s="278"/>
      <c r="C5" s="278"/>
      <c r="D5" s="278"/>
      <c r="E5" s="278"/>
      <c r="F5" s="278"/>
      <c r="G5" s="278"/>
    </row>
    <row r="6" spans="2:7" ht="75" x14ac:dyDescent="0.2">
      <c r="B6" s="196" t="s">
        <v>302</v>
      </c>
      <c r="C6" s="196" t="s">
        <v>297</v>
      </c>
      <c r="D6" s="202" t="s">
        <v>308</v>
      </c>
      <c r="E6" s="202" t="s">
        <v>307</v>
      </c>
      <c r="F6" s="202" t="s">
        <v>309</v>
      </c>
      <c r="G6" s="202" t="s">
        <v>188</v>
      </c>
    </row>
    <row r="7" spans="2:7" ht="45" x14ac:dyDescent="0.2">
      <c r="B7" s="228" t="s">
        <v>333</v>
      </c>
      <c r="C7" s="90" t="s">
        <v>342</v>
      </c>
      <c r="D7" s="197">
        <v>0</v>
      </c>
      <c r="E7" s="201">
        <v>100</v>
      </c>
      <c r="F7" s="207">
        <f t="shared" ref="F7" si="0">D7+E7</f>
        <v>100</v>
      </c>
      <c r="G7" s="117" t="s">
        <v>348</v>
      </c>
    </row>
    <row r="8" spans="2:7" ht="15" x14ac:dyDescent="0.25">
      <c r="B8" s="203"/>
      <c r="C8" s="198"/>
      <c r="D8" s="204"/>
      <c r="E8" s="205"/>
      <c r="F8" s="206"/>
      <c r="G8" s="199"/>
    </row>
    <row r="9" spans="2:7" ht="15" x14ac:dyDescent="0.25">
      <c r="B9" s="203"/>
      <c r="C9" s="198"/>
      <c r="D9" s="204"/>
      <c r="E9" s="205"/>
      <c r="F9" s="206"/>
      <c r="G9" s="199"/>
    </row>
    <row r="10" spans="2:7" ht="45" x14ac:dyDescent="0.2">
      <c r="B10" s="196" t="s">
        <v>302</v>
      </c>
      <c r="C10" s="196" t="s">
        <v>297</v>
      </c>
      <c r="D10" s="202" t="s">
        <v>344</v>
      </c>
    </row>
    <row r="11" spans="2:7" ht="45" x14ac:dyDescent="0.2">
      <c r="B11" s="228" t="s">
        <v>333</v>
      </c>
      <c r="C11" s="117" t="s">
        <v>303</v>
      </c>
      <c r="D11" s="117">
        <v>600</v>
      </c>
    </row>
    <row r="15" spans="2:7" ht="15.75" x14ac:dyDescent="0.2">
      <c r="B15" s="211" t="s">
        <v>328</v>
      </c>
    </row>
    <row r="16" spans="2:7" ht="15" x14ac:dyDescent="0.2">
      <c r="B16" s="212" t="s">
        <v>329</v>
      </c>
    </row>
    <row r="17" spans="2:2" ht="15" x14ac:dyDescent="0.2">
      <c r="B17" s="212" t="s">
        <v>330</v>
      </c>
    </row>
  </sheetData>
  <mergeCells count="3">
    <mergeCell ref="B1:G1"/>
    <mergeCell ref="B3:G3"/>
    <mergeCell ref="B5:G5"/>
  </mergeCell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6"/>
  <sheetViews>
    <sheetView zoomScaleNormal="100" zoomScaleSheetLayoutView="85" workbookViewId="0">
      <selection activeCell="E12" sqref="E12"/>
    </sheetView>
  </sheetViews>
  <sheetFormatPr baseColWidth="10" defaultRowHeight="15" x14ac:dyDescent="0.25"/>
  <cols>
    <col min="1" max="1" width="5" customWidth="1"/>
    <col min="2" max="2" width="24.42578125" bestFit="1" customWidth="1"/>
    <col min="3" max="3" width="56.5703125" bestFit="1" customWidth="1"/>
    <col min="4" max="4" width="10.85546875" bestFit="1" customWidth="1"/>
    <col min="5" max="5" width="19.85546875" bestFit="1" customWidth="1"/>
  </cols>
  <sheetData>
    <row r="1" spans="2:5" s="11" customFormat="1" ht="87.75" customHeight="1" x14ac:dyDescent="0.25">
      <c r="B1" s="246" t="s">
        <v>339</v>
      </c>
      <c r="C1" s="246"/>
      <c r="D1" s="246"/>
      <c r="E1" s="246"/>
    </row>
    <row r="2" spans="2:5" s="11" customFormat="1" x14ac:dyDescent="0.25">
      <c r="C2" s="13"/>
      <c r="D2" s="13"/>
      <c r="E2" s="13"/>
    </row>
    <row r="3" spans="2:5" s="11" customFormat="1" ht="18" x14ac:dyDescent="0.25">
      <c r="B3" s="283" t="s">
        <v>315</v>
      </c>
      <c r="C3" s="283"/>
      <c r="D3" s="283"/>
      <c r="E3" s="283"/>
    </row>
    <row r="4" spans="2:5" s="11" customFormat="1" ht="18" x14ac:dyDescent="0.25">
      <c r="B4" s="214"/>
      <c r="C4" s="214"/>
      <c r="D4" s="214"/>
      <c r="E4" s="214"/>
    </row>
    <row r="5" spans="2:5" ht="18" x14ac:dyDescent="0.25">
      <c r="B5" s="284" t="s">
        <v>342</v>
      </c>
      <c r="C5" s="284"/>
      <c r="D5" s="284"/>
      <c r="E5" s="284"/>
    </row>
    <row r="6" spans="2:5" s="11" customFormat="1" ht="18" x14ac:dyDescent="0.25">
      <c r="B6" s="209"/>
      <c r="C6" s="209"/>
      <c r="D6" s="209"/>
      <c r="E6" s="209"/>
    </row>
    <row r="7" spans="2:5" ht="66" x14ac:dyDescent="0.25">
      <c r="B7" s="288" t="s">
        <v>316</v>
      </c>
      <c r="C7" s="288"/>
      <c r="D7" s="230" t="s">
        <v>234</v>
      </c>
      <c r="E7" s="231" t="s">
        <v>349</v>
      </c>
    </row>
    <row r="8" spans="2:5" x14ac:dyDescent="0.25">
      <c r="B8" s="289" t="s">
        <v>310</v>
      </c>
      <c r="C8" s="25" t="s">
        <v>311</v>
      </c>
      <c r="D8" s="220">
        <v>300</v>
      </c>
      <c r="E8" s="220">
        <f>'FACTOR ECONOMICO'!E7</f>
        <v>0</v>
      </c>
    </row>
    <row r="9" spans="2:5" x14ac:dyDescent="0.25">
      <c r="B9" s="289"/>
      <c r="C9" s="25" t="s">
        <v>312</v>
      </c>
      <c r="D9" s="220">
        <v>100</v>
      </c>
      <c r="E9" s="220">
        <f>'FACTOR ECONOMICO'!G7</f>
        <v>100</v>
      </c>
    </row>
    <row r="10" spans="2:5" x14ac:dyDescent="0.25">
      <c r="B10" s="290" t="s">
        <v>199</v>
      </c>
      <c r="C10" s="25" t="s">
        <v>313</v>
      </c>
      <c r="D10" s="220">
        <v>500</v>
      </c>
      <c r="E10" s="220">
        <f>'FACTOR TECNICO'!D7</f>
        <v>0</v>
      </c>
    </row>
    <row r="11" spans="2:5" x14ac:dyDescent="0.25">
      <c r="B11" s="290"/>
      <c r="C11" s="25" t="s">
        <v>314</v>
      </c>
      <c r="D11" s="220">
        <v>100</v>
      </c>
      <c r="E11" s="220">
        <f>'FACTOR TECNICO'!E7</f>
        <v>100</v>
      </c>
    </row>
    <row r="12" spans="2:5" x14ac:dyDescent="0.25">
      <c r="B12" s="288" t="s">
        <v>200</v>
      </c>
      <c r="C12" s="288"/>
      <c r="D12" s="232">
        <f>SUM(D8:D11)</f>
        <v>1000</v>
      </c>
      <c r="E12" s="232">
        <f>SUM(E8:E11)</f>
        <v>200</v>
      </c>
    </row>
    <row r="13" spans="2:5" ht="15.75" thickBot="1" x14ac:dyDescent="0.3">
      <c r="B13" s="97"/>
      <c r="C13" s="130"/>
      <c r="D13" s="131"/>
      <c r="E13" s="131"/>
    </row>
    <row r="14" spans="2:5" ht="18.75" thickBot="1" x14ac:dyDescent="0.35">
      <c r="C14" s="286" t="s">
        <v>201</v>
      </c>
      <c r="D14" s="287"/>
      <c r="E14" s="233">
        <f>E12</f>
        <v>200</v>
      </c>
    </row>
    <row r="15" spans="2:5" ht="18.75" thickBot="1" x14ac:dyDescent="0.35">
      <c r="C15" s="286" t="s">
        <v>317</v>
      </c>
      <c r="D15" s="287"/>
      <c r="E15" s="233">
        <v>1</v>
      </c>
    </row>
    <row r="18" spans="2:5" ht="18" x14ac:dyDescent="0.25">
      <c r="B18" s="285" t="s">
        <v>303</v>
      </c>
      <c r="C18" s="285"/>
      <c r="D18" s="285"/>
      <c r="E18" s="285"/>
    </row>
    <row r="20" spans="2:5" ht="66" x14ac:dyDescent="0.25">
      <c r="B20" s="280" t="s">
        <v>345</v>
      </c>
      <c r="C20" s="280"/>
      <c r="D20" s="223" t="s">
        <v>234</v>
      </c>
      <c r="E20" s="224" t="s">
        <v>349</v>
      </c>
    </row>
    <row r="21" spans="2:5" x14ac:dyDescent="0.25">
      <c r="B21" s="221" t="s">
        <v>346</v>
      </c>
      <c r="C21" s="25" t="s">
        <v>312</v>
      </c>
      <c r="D21" s="208">
        <v>400</v>
      </c>
      <c r="E21" s="134">
        <f>'FACTOR ECONOMICO'!E12</f>
        <v>400</v>
      </c>
    </row>
    <row r="22" spans="2:5" x14ac:dyDescent="0.25">
      <c r="B22" s="222" t="s">
        <v>199</v>
      </c>
      <c r="C22" s="25" t="s">
        <v>347</v>
      </c>
      <c r="D22" s="208">
        <v>600</v>
      </c>
      <c r="E22" s="134">
        <f>'FACTOR TECNICO'!D11</f>
        <v>600</v>
      </c>
    </row>
    <row r="23" spans="2:5" x14ac:dyDescent="0.25">
      <c r="B23" s="280" t="s">
        <v>200</v>
      </c>
      <c r="C23" s="280"/>
      <c r="D23" s="225">
        <f>SUM(D21:D22)</f>
        <v>1000</v>
      </c>
      <c r="E23" s="226">
        <f>SUM(E21:E22)</f>
        <v>1000</v>
      </c>
    </row>
    <row r="24" spans="2:5" ht="15.75" thickBot="1" x14ac:dyDescent="0.3">
      <c r="B24" s="97"/>
      <c r="C24" s="130"/>
      <c r="D24" s="131"/>
      <c r="E24" s="131"/>
    </row>
    <row r="25" spans="2:5" ht="18.75" thickBot="1" x14ac:dyDescent="0.35">
      <c r="C25" s="281" t="s">
        <v>201</v>
      </c>
      <c r="D25" s="282"/>
      <c r="E25" s="227">
        <f>E23</f>
        <v>1000</v>
      </c>
    </row>
    <row r="26" spans="2:5" ht="18.75" thickBot="1" x14ac:dyDescent="0.35">
      <c r="C26" s="281" t="s">
        <v>317</v>
      </c>
      <c r="D26" s="282"/>
      <c r="E26" s="227">
        <v>1</v>
      </c>
    </row>
    <row r="34" spans="2:2" ht="15.75" x14ac:dyDescent="0.25">
      <c r="B34" s="211" t="s">
        <v>328</v>
      </c>
    </row>
    <row r="35" spans="2:2" x14ac:dyDescent="0.25">
      <c r="B35" s="212" t="s">
        <v>329</v>
      </c>
    </row>
    <row r="36" spans="2:2" x14ac:dyDescent="0.25">
      <c r="B36" s="212" t="s">
        <v>330</v>
      </c>
    </row>
  </sheetData>
  <mergeCells count="14">
    <mergeCell ref="B23:C23"/>
    <mergeCell ref="C25:D25"/>
    <mergeCell ref="C26:D26"/>
    <mergeCell ref="B1:E1"/>
    <mergeCell ref="B3:E3"/>
    <mergeCell ref="B5:E5"/>
    <mergeCell ref="B18:E18"/>
    <mergeCell ref="C15:D15"/>
    <mergeCell ref="B20:C20"/>
    <mergeCell ref="B12:C12"/>
    <mergeCell ref="C14:D14"/>
    <mergeCell ref="B7:C7"/>
    <mergeCell ref="B8:B9"/>
    <mergeCell ref="B10:B11"/>
  </mergeCells>
  <pageMargins left="0.70866141732283472" right="0.70866141732283472" top="0.74803149606299213" bottom="0.74803149606299213" header="0.31496062992125984" footer="0.31496062992125984"/>
  <pageSetup scale="9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67"/>
  <sheetViews>
    <sheetView showGridLines="0" topLeftCell="A46" zoomScaleNormal="100" zoomScaleSheetLayoutView="85" workbookViewId="0">
      <selection activeCell="I60" sqref="I60"/>
    </sheetView>
  </sheetViews>
  <sheetFormatPr baseColWidth="10" defaultRowHeight="20.100000000000001" customHeight="1" x14ac:dyDescent="0.25"/>
  <cols>
    <col min="1" max="1" width="25.5703125" style="11" customWidth="1"/>
    <col min="2" max="2" width="34.85546875" style="11" customWidth="1"/>
    <col min="3" max="3" width="40.140625" style="11" customWidth="1"/>
    <col min="4" max="4" width="15.7109375" style="11" customWidth="1"/>
    <col min="5" max="7" width="11.42578125" style="11"/>
    <col min="8" max="8" width="19.28515625" style="11" bestFit="1" customWidth="1"/>
    <col min="9" max="16384" width="11.42578125" style="11"/>
  </cols>
  <sheetData>
    <row r="1" spans="1:9" ht="15" customHeight="1" x14ac:dyDescent="0.3">
      <c r="A1" s="302" t="s">
        <v>130</v>
      </c>
      <c r="B1" s="302"/>
      <c r="C1" s="302"/>
      <c r="D1" s="302"/>
      <c r="E1" s="302"/>
      <c r="F1" s="302"/>
    </row>
    <row r="2" spans="1:9" ht="20.100000000000001" customHeight="1" x14ac:dyDescent="0.3">
      <c r="A2" s="302" t="s">
        <v>6</v>
      </c>
      <c r="B2" s="302"/>
      <c r="C2" s="302"/>
      <c r="D2" s="302"/>
      <c r="E2" s="302"/>
      <c r="F2" s="302"/>
    </row>
    <row r="3" spans="1:9" ht="15" customHeight="1" x14ac:dyDescent="0.3">
      <c r="A3" s="302" t="s">
        <v>9</v>
      </c>
      <c r="B3" s="302"/>
      <c r="C3" s="302"/>
      <c r="D3" s="302"/>
      <c r="E3" s="302"/>
      <c r="F3" s="302"/>
    </row>
    <row r="4" spans="1:9" ht="15" customHeight="1" x14ac:dyDescent="0.3">
      <c r="A4" s="302" t="s">
        <v>37</v>
      </c>
      <c r="B4" s="302"/>
      <c r="C4" s="302"/>
      <c r="D4" s="302"/>
      <c r="E4" s="302"/>
      <c r="F4" s="302"/>
    </row>
    <row r="5" spans="1:9" ht="15" customHeight="1" x14ac:dyDescent="0.3">
      <c r="A5" s="71"/>
      <c r="B5" s="71"/>
      <c r="C5" s="71"/>
      <c r="D5" s="71"/>
      <c r="E5" s="71"/>
      <c r="F5" s="292" t="s">
        <v>190</v>
      </c>
      <c r="G5" s="293"/>
      <c r="H5" s="293"/>
      <c r="I5" s="293"/>
    </row>
    <row r="6" spans="1:9" ht="15.75" customHeight="1" x14ac:dyDescent="0.25">
      <c r="A6" s="294" t="s">
        <v>0</v>
      </c>
      <c r="B6" s="294"/>
      <c r="C6" s="294"/>
      <c r="D6" s="312" t="s">
        <v>44</v>
      </c>
      <c r="E6" s="294" t="s">
        <v>34</v>
      </c>
      <c r="F6" s="294"/>
      <c r="G6" s="291" t="s">
        <v>187</v>
      </c>
      <c r="H6" s="291" t="s">
        <v>188</v>
      </c>
      <c r="I6" s="291" t="s">
        <v>189</v>
      </c>
    </row>
    <row r="7" spans="1:9" ht="70.5" customHeight="1" x14ac:dyDescent="0.25">
      <c r="A7" s="294"/>
      <c r="B7" s="294"/>
      <c r="C7" s="294"/>
      <c r="D7" s="313"/>
      <c r="E7" s="41" t="s">
        <v>35</v>
      </c>
      <c r="F7" s="41" t="s">
        <v>36</v>
      </c>
      <c r="G7" s="291"/>
      <c r="H7" s="291"/>
      <c r="I7" s="291"/>
    </row>
    <row r="8" spans="1:9" ht="64.5" customHeight="1" x14ac:dyDescent="0.25">
      <c r="A8" s="295" t="s">
        <v>76</v>
      </c>
      <c r="B8" s="296"/>
      <c r="C8" s="296"/>
      <c r="D8" s="30">
        <v>50</v>
      </c>
      <c r="E8" s="100" t="s">
        <v>203</v>
      </c>
      <c r="F8" s="101"/>
      <c r="G8" s="101">
        <v>610</v>
      </c>
      <c r="H8" s="102" t="s">
        <v>206</v>
      </c>
      <c r="I8" s="101">
        <v>50</v>
      </c>
    </row>
    <row r="9" spans="1:9" ht="70.5" customHeight="1" x14ac:dyDescent="0.25">
      <c r="A9" s="295" t="s">
        <v>117</v>
      </c>
      <c r="B9" s="296"/>
      <c r="C9" s="296"/>
      <c r="D9" s="30">
        <v>30</v>
      </c>
      <c r="E9" s="101"/>
      <c r="F9" s="100" t="s">
        <v>203</v>
      </c>
      <c r="G9" s="101">
        <v>610</v>
      </c>
      <c r="H9" s="101"/>
      <c r="I9" s="101">
        <v>0</v>
      </c>
    </row>
    <row r="10" spans="1:9" ht="63.75" customHeight="1" x14ac:dyDescent="0.25">
      <c r="A10" s="295" t="s">
        <v>116</v>
      </c>
      <c r="B10" s="296"/>
      <c r="C10" s="296"/>
      <c r="D10" s="30">
        <v>50</v>
      </c>
      <c r="E10" s="100" t="s">
        <v>203</v>
      </c>
      <c r="F10" s="101"/>
      <c r="G10" s="101">
        <v>610</v>
      </c>
      <c r="H10" s="102" t="s">
        <v>204</v>
      </c>
      <c r="I10" s="101">
        <v>50</v>
      </c>
    </row>
    <row r="11" spans="1:9" ht="69" customHeight="1" x14ac:dyDescent="0.25">
      <c r="A11" s="297" t="s">
        <v>79</v>
      </c>
      <c r="B11" s="298"/>
      <c r="C11" s="298"/>
      <c r="D11" s="30">
        <v>50</v>
      </c>
      <c r="E11" s="100" t="s">
        <v>203</v>
      </c>
      <c r="F11" s="101"/>
      <c r="G11" s="101">
        <v>610</v>
      </c>
      <c r="H11" s="102" t="s">
        <v>205</v>
      </c>
      <c r="I11" s="101">
        <v>50</v>
      </c>
    </row>
    <row r="12" spans="1:9" ht="85.5" customHeight="1" x14ac:dyDescent="0.25">
      <c r="A12" s="297" t="s">
        <v>118</v>
      </c>
      <c r="B12" s="298"/>
      <c r="C12" s="298"/>
      <c r="D12" s="30">
        <v>30</v>
      </c>
      <c r="E12" s="100" t="s">
        <v>203</v>
      </c>
      <c r="F12" s="101"/>
      <c r="G12" s="101">
        <v>610</v>
      </c>
      <c r="H12" s="102" t="s">
        <v>207</v>
      </c>
      <c r="I12" s="101">
        <v>30</v>
      </c>
    </row>
    <row r="13" spans="1:9" ht="56.25" customHeight="1" x14ac:dyDescent="0.25">
      <c r="A13" s="315" t="s">
        <v>80</v>
      </c>
      <c r="B13" s="300"/>
      <c r="C13" s="301"/>
      <c r="D13" s="30">
        <v>30</v>
      </c>
      <c r="E13" s="100" t="s">
        <v>203</v>
      </c>
      <c r="F13" s="101"/>
      <c r="G13" s="101">
        <v>610</v>
      </c>
      <c r="H13" s="102" t="s">
        <v>208</v>
      </c>
      <c r="I13" s="101">
        <v>30</v>
      </c>
    </row>
    <row r="14" spans="1:9" ht="51.75" customHeight="1" x14ac:dyDescent="0.25">
      <c r="A14" s="315" t="s">
        <v>81</v>
      </c>
      <c r="B14" s="300"/>
      <c r="C14" s="301"/>
      <c r="D14" s="30">
        <v>80</v>
      </c>
      <c r="E14" s="101"/>
      <c r="F14" s="100" t="s">
        <v>203</v>
      </c>
      <c r="G14" s="101">
        <v>610</v>
      </c>
      <c r="H14" s="104"/>
      <c r="I14" s="101">
        <v>0</v>
      </c>
    </row>
    <row r="15" spans="1:9" ht="65.25" customHeight="1" x14ac:dyDescent="0.25">
      <c r="A15" s="299" t="s">
        <v>119</v>
      </c>
      <c r="B15" s="300"/>
      <c r="C15" s="301"/>
      <c r="D15" s="30">
        <v>20</v>
      </c>
      <c r="E15" s="101"/>
      <c r="F15" s="100" t="s">
        <v>203</v>
      </c>
      <c r="G15" s="101">
        <v>610</v>
      </c>
      <c r="H15" s="104"/>
      <c r="I15" s="101">
        <v>0</v>
      </c>
    </row>
    <row r="16" spans="1:9" ht="77.25" customHeight="1" x14ac:dyDescent="0.25">
      <c r="A16" s="299" t="s">
        <v>120</v>
      </c>
      <c r="B16" s="300"/>
      <c r="C16" s="301"/>
      <c r="D16" s="30">
        <v>30</v>
      </c>
      <c r="E16" s="100" t="s">
        <v>203</v>
      </c>
      <c r="F16" s="101"/>
      <c r="G16" s="101">
        <v>610</v>
      </c>
      <c r="H16" s="102" t="s">
        <v>209</v>
      </c>
      <c r="I16" s="103">
        <v>30</v>
      </c>
    </row>
    <row r="17" spans="1:9" ht="28.5" customHeight="1" x14ac:dyDescent="0.25">
      <c r="A17" s="299" t="s">
        <v>75</v>
      </c>
      <c r="B17" s="300"/>
      <c r="C17" s="301"/>
      <c r="D17" s="30">
        <v>30</v>
      </c>
      <c r="E17" s="100" t="s">
        <v>203</v>
      </c>
      <c r="F17" s="21"/>
      <c r="G17" s="101">
        <v>610</v>
      </c>
      <c r="H17" s="102" t="s">
        <v>210</v>
      </c>
      <c r="I17" s="21"/>
    </row>
    <row r="18" spans="1:9" ht="20.100000000000001" customHeight="1" x14ac:dyDescent="0.25">
      <c r="A18" s="314"/>
      <c r="B18" s="314"/>
      <c r="C18" s="314"/>
      <c r="D18" s="47">
        <f>SUM(D8:D17)</f>
        <v>400</v>
      </c>
      <c r="E18" s="27"/>
      <c r="H18" s="98" t="s">
        <v>71</v>
      </c>
      <c r="I18" s="21">
        <f>SUM(I8:I17)</f>
        <v>240</v>
      </c>
    </row>
    <row r="19" spans="1:9" ht="19.5" customHeight="1" x14ac:dyDescent="0.25">
      <c r="A19" s="15"/>
      <c r="B19" s="15"/>
      <c r="C19" s="15"/>
      <c r="D19" s="16"/>
    </row>
    <row r="20" spans="1:9" ht="20.100000000000001" customHeight="1" x14ac:dyDescent="0.25">
      <c r="A20" s="19"/>
      <c r="B20" s="20"/>
      <c r="C20" s="20"/>
      <c r="D20" s="20"/>
      <c r="H20" s="27" t="s">
        <v>195</v>
      </c>
      <c r="I20" s="11">
        <f>+I18*0.15</f>
        <v>36</v>
      </c>
    </row>
    <row r="22" spans="1:9" ht="39.75" customHeight="1" x14ac:dyDescent="0.25">
      <c r="A22" s="303" t="s">
        <v>48</v>
      </c>
      <c r="B22" s="304"/>
      <c r="C22" s="304"/>
      <c r="D22" s="305"/>
    </row>
    <row r="23" spans="1:9" ht="37.5" customHeight="1" x14ac:dyDescent="0.25">
      <c r="A23" s="306" t="s">
        <v>2</v>
      </c>
      <c r="B23" s="307"/>
      <c r="C23" s="307"/>
      <c r="D23" s="308"/>
    </row>
    <row r="24" spans="1:9" ht="41.25" customHeight="1" x14ac:dyDescent="0.25">
      <c r="A24" s="316" t="s">
        <v>3</v>
      </c>
      <c r="B24" s="316"/>
      <c r="C24" s="316"/>
      <c r="D24" s="316"/>
    </row>
    <row r="25" spans="1:9" ht="39.75" customHeight="1" x14ac:dyDescent="0.25">
      <c r="A25" s="316" t="s">
        <v>4</v>
      </c>
      <c r="B25" s="316"/>
      <c r="C25" s="316"/>
      <c r="D25" s="316"/>
    </row>
    <row r="26" spans="1:9" ht="42" customHeight="1" x14ac:dyDescent="0.25">
      <c r="A26" s="317" t="s">
        <v>133</v>
      </c>
      <c r="B26" s="318"/>
      <c r="C26" s="318"/>
      <c r="D26" s="319"/>
    </row>
    <row r="27" spans="1:9" ht="42" customHeight="1" x14ac:dyDescent="0.25">
      <c r="A27" s="316" t="s">
        <v>21</v>
      </c>
      <c r="B27" s="316"/>
      <c r="C27" s="316"/>
      <c r="D27" s="316"/>
    </row>
    <row r="28" spans="1:9" ht="37.5" customHeight="1" x14ac:dyDescent="0.25">
      <c r="A28" s="316" t="s">
        <v>134</v>
      </c>
      <c r="B28" s="316"/>
      <c r="C28" s="316"/>
      <c r="D28" s="316"/>
    </row>
    <row r="29" spans="1:9" ht="19.5" customHeight="1" x14ac:dyDescent="0.25"/>
    <row r="30" spans="1:9" ht="19.5" customHeight="1" x14ac:dyDescent="0.25">
      <c r="A30" s="320" t="s">
        <v>27</v>
      </c>
      <c r="B30" s="321"/>
      <c r="C30" s="321"/>
      <c r="D30" s="322"/>
    </row>
    <row r="31" spans="1:9" ht="50.25" customHeight="1" x14ac:dyDescent="0.25">
      <c r="A31" s="323" t="s">
        <v>51</v>
      </c>
      <c r="B31" s="324"/>
      <c r="C31" s="324"/>
      <c r="D31" s="324"/>
    </row>
    <row r="32" spans="1:9" ht="20.100000000000001" customHeight="1" x14ac:dyDescent="0.25">
      <c r="A32" s="325" t="s">
        <v>52</v>
      </c>
      <c r="B32" s="326"/>
      <c r="C32" s="326"/>
      <c r="D32" s="326"/>
      <c r="E32" s="327" t="s">
        <v>34</v>
      </c>
      <c r="F32" s="328"/>
      <c r="G32" s="291" t="s">
        <v>187</v>
      </c>
      <c r="H32" s="291" t="s">
        <v>188</v>
      </c>
      <c r="I32" s="291" t="s">
        <v>189</v>
      </c>
    </row>
    <row r="33" spans="1:9" ht="16.5" x14ac:dyDescent="0.25">
      <c r="A33" s="329" t="s">
        <v>15</v>
      </c>
      <c r="B33" s="329"/>
      <c r="C33" s="329" t="s">
        <v>14</v>
      </c>
      <c r="D33" s="329"/>
      <c r="E33" s="41" t="s">
        <v>35</v>
      </c>
      <c r="F33" s="41" t="s">
        <v>36</v>
      </c>
      <c r="G33" s="291"/>
      <c r="H33" s="291"/>
      <c r="I33" s="291"/>
    </row>
    <row r="34" spans="1:9" ht="20.100000000000001" customHeight="1" x14ac:dyDescent="0.25">
      <c r="A34" s="330" t="s">
        <v>5</v>
      </c>
      <c r="B34" s="330"/>
      <c r="C34" s="331" t="s">
        <v>53</v>
      </c>
      <c r="D34" s="331"/>
      <c r="E34" s="21"/>
      <c r="F34" s="21"/>
      <c r="G34" s="21"/>
      <c r="H34" s="21"/>
      <c r="I34" s="21"/>
    </row>
    <row r="35" spans="1:9" s="12" customFormat="1" ht="20.100000000000001" customHeight="1" x14ac:dyDescent="0.25">
      <c r="A35" s="330" t="s">
        <v>135</v>
      </c>
      <c r="B35" s="330"/>
      <c r="C35" s="331" t="s">
        <v>131</v>
      </c>
      <c r="D35" s="331"/>
      <c r="E35" s="100" t="s">
        <v>203</v>
      </c>
      <c r="F35" s="101"/>
      <c r="G35" s="100">
        <v>611</v>
      </c>
      <c r="H35" s="105">
        <v>5.0000000000000001E-3</v>
      </c>
      <c r="I35" s="101">
        <v>30</v>
      </c>
    </row>
    <row r="36" spans="1:9" ht="20.100000000000001" customHeight="1" x14ac:dyDescent="0.25">
      <c r="A36" s="330" t="s">
        <v>136</v>
      </c>
      <c r="B36" s="330"/>
      <c r="C36" s="331" t="s">
        <v>132</v>
      </c>
      <c r="D36" s="331"/>
      <c r="E36" s="21"/>
      <c r="F36" s="21"/>
      <c r="G36" s="21"/>
      <c r="H36" s="21"/>
      <c r="I36" s="21"/>
    </row>
    <row r="37" spans="1:9" ht="16.5" customHeight="1" x14ac:dyDescent="0.25">
      <c r="A37" s="9"/>
      <c r="B37" s="9"/>
      <c r="C37" s="10"/>
      <c r="D37" s="10"/>
      <c r="E37" s="12"/>
      <c r="F37" s="12"/>
      <c r="G37" s="12"/>
      <c r="H37" s="73"/>
      <c r="I37" s="12"/>
    </row>
    <row r="38" spans="1:9" ht="20.100000000000001" customHeight="1" x14ac:dyDescent="0.25">
      <c r="A38" s="323" t="s">
        <v>54</v>
      </c>
      <c r="B38" s="324"/>
      <c r="C38" s="324"/>
      <c r="D38" s="324"/>
      <c r="H38" s="72"/>
    </row>
    <row r="39" spans="1:9" ht="34.5" customHeight="1" x14ac:dyDescent="0.25">
      <c r="A39" s="332" t="s">
        <v>55</v>
      </c>
      <c r="B39" s="332"/>
      <c r="C39" s="332"/>
      <c r="D39" s="332"/>
      <c r="E39" s="294" t="s">
        <v>34</v>
      </c>
      <c r="F39" s="294"/>
      <c r="G39" s="291" t="s">
        <v>187</v>
      </c>
      <c r="H39" s="291" t="s">
        <v>188</v>
      </c>
      <c r="I39" s="291" t="s">
        <v>189</v>
      </c>
    </row>
    <row r="40" spans="1:9" ht="20.100000000000001" customHeight="1" x14ac:dyDescent="0.25">
      <c r="A40" s="329" t="s">
        <v>15</v>
      </c>
      <c r="B40" s="329"/>
      <c r="C40" s="329" t="s">
        <v>13</v>
      </c>
      <c r="D40" s="329"/>
      <c r="E40" s="41" t="s">
        <v>35</v>
      </c>
      <c r="F40" s="41" t="s">
        <v>36</v>
      </c>
      <c r="G40" s="291"/>
      <c r="H40" s="291"/>
      <c r="I40" s="291"/>
    </row>
    <row r="41" spans="1:9" ht="19.5" customHeight="1" x14ac:dyDescent="0.25">
      <c r="A41" s="330" t="s">
        <v>5</v>
      </c>
      <c r="B41" s="330"/>
      <c r="C41" s="331" t="s">
        <v>53</v>
      </c>
      <c r="D41" s="331"/>
      <c r="E41" s="101"/>
      <c r="F41" s="101"/>
      <c r="G41" s="101"/>
      <c r="H41" s="101"/>
      <c r="I41" s="101"/>
    </row>
    <row r="42" spans="1:9" ht="19.5" customHeight="1" x14ac:dyDescent="0.25">
      <c r="A42" s="330" t="s">
        <v>137</v>
      </c>
      <c r="B42" s="330"/>
      <c r="C42" s="331" t="s">
        <v>131</v>
      </c>
      <c r="D42" s="331"/>
      <c r="E42" s="100" t="s">
        <v>203</v>
      </c>
      <c r="F42" s="101"/>
      <c r="G42" s="100">
        <v>611</v>
      </c>
      <c r="H42" s="105">
        <v>0.05</v>
      </c>
      <c r="I42" s="101">
        <v>30</v>
      </c>
    </row>
    <row r="43" spans="1:9" ht="20.100000000000001" customHeight="1" x14ac:dyDescent="0.25">
      <c r="A43" s="330" t="s">
        <v>138</v>
      </c>
      <c r="B43" s="330"/>
      <c r="C43" s="331" t="s">
        <v>132</v>
      </c>
      <c r="D43" s="331"/>
      <c r="E43" s="101"/>
      <c r="F43" s="101"/>
      <c r="G43" s="101"/>
      <c r="H43" s="101"/>
      <c r="I43" s="101"/>
    </row>
    <row r="44" spans="1:9" ht="16.5" customHeight="1" x14ac:dyDescent="0.25">
      <c r="A44" s="9"/>
      <c r="B44" s="9"/>
      <c r="C44" s="10"/>
      <c r="D44" s="10"/>
      <c r="G44" s="12"/>
      <c r="H44" s="73"/>
      <c r="I44" s="12"/>
    </row>
    <row r="45" spans="1:9" ht="20.100000000000001" customHeight="1" x14ac:dyDescent="0.25">
      <c r="A45" s="333" t="s">
        <v>56</v>
      </c>
      <c r="B45" s="333"/>
      <c r="C45" s="333"/>
      <c r="D45" s="333"/>
    </row>
    <row r="46" spans="1:9" ht="34.5" customHeight="1" x14ac:dyDescent="0.25">
      <c r="A46" s="332" t="s">
        <v>78</v>
      </c>
      <c r="B46" s="332"/>
      <c r="C46" s="332"/>
      <c r="D46" s="332"/>
      <c r="E46" s="334" t="s">
        <v>34</v>
      </c>
      <c r="F46" s="328"/>
      <c r="G46" s="291" t="s">
        <v>187</v>
      </c>
      <c r="H46" s="291" t="s">
        <v>188</v>
      </c>
      <c r="I46" s="291" t="s">
        <v>189</v>
      </c>
    </row>
    <row r="47" spans="1:9" ht="20.100000000000001" customHeight="1" x14ac:dyDescent="0.25">
      <c r="A47" s="335" t="s">
        <v>15</v>
      </c>
      <c r="B47" s="335"/>
      <c r="C47" s="335" t="s">
        <v>13</v>
      </c>
      <c r="D47" s="335"/>
      <c r="E47" s="41" t="s">
        <v>35</v>
      </c>
      <c r="F47" s="41" t="s">
        <v>36</v>
      </c>
      <c r="G47" s="291"/>
      <c r="H47" s="291"/>
      <c r="I47" s="291"/>
    </row>
    <row r="48" spans="1:9" ht="20.100000000000001" customHeight="1" x14ac:dyDescent="0.25">
      <c r="A48" s="330" t="s">
        <v>5</v>
      </c>
      <c r="B48" s="330"/>
      <c r="C48" s="331" t="s">
        <v>53</v>
      </c>
      <c r="D48" s="331"/>
      <c r="E48" s="101"/>
      <c r="F48" s="101"/>
      <c r="G48" s="101"/>
      <c r="H48" s="101"/>
      <c r="I48" s="101"/>
    </row>
    <row r="49" spans="1:9" ht="20.100000000000001" customHeight="1" x14ac:dyDescent="0.25">
      <c r="A49" s="330" t="s">
        <v>140</v>
      </c>
      <c r="B49" s="330"/>
      <c r="C49" s="331" t="s">
        <v>131</v>
      </c>
      <c r="D49" s="331"/>
      <c r="E49" s="101"/>
      <c r="F49" s="101"/>
      <c r="G49" s="100"/>
      <c r="H49" s="105"/>
      <c r="I49" s="101"/>
    </row>
    <row r="50" spans="1:9" ht="20.100000000000001" customHeight="1" x14ac:dyDescent="0.25">
      <c r="A50" s="330" t="s">
        <v>139</v>
      </c>
      <c r="B50" s="330"/>
      <c r="C50" s="331" t="s">
        <v>132</v>
      </c>
      <c r="D50" s="331"/>
      <c r="E50" s="100" t="s">
        <v>203</v>
      </c>
      <c r="F50" s="101"/>
      <c r="G50" s="101">
        <v>611</v>
      </c>
      <c r="H50" s="106">
        <v>4.9000000000000002E-2</v>
      </c>
      <c r="I50" s="101">
        <v>10</v>
      </c>
    </row>
    <row r="51" spans="1:9" ht="20.100000000000001" customHeight="1" x14ac:dyDescent="0.25">
      <c r="A51" s="9"/>
      <c r="B51" s="9"/>
      <c r="C51" s="10"/>
      <c r="D51" s="10"/>
      <c r="E51" s="12"/>
      <c r="F51" s="12"/>
      <c r="G51" s="12"/>
      <c r="H51" s="73"/>
      <c r="I51" s="12"/>
    </row>
    <row r="52" spans="1:9" ht="20.100000000000001" customHeight="1" x14ac:dyDescent="0.25">
      <c r="A52" s="336" t="s">
        <v>141</v>
      </c>
      <c r="B52" s="337"/>
      <c r="C52" s="337"/>
      <c r="D52" s="338"/>
    </row>
    <row r="53" spans="1:9" ht="20.100000000000001" customHeight="1" x14ac:dyDescent="0.25">
      <c r="A53" s="309" t="s">
        <v>77</v>
      </c>
      <c r="B53" s="310"/>
      <c r="C53" s="310"/>
      <c r="D53" s="311"/>
      <c r="E53" s="327" t="s">
        <v>34</v>
      </c>
      <c r="F53" s="328"/>
      <c r="G53" s="291" t="s">
        <v>187</v>
      </c>
      <c r="H53" s="291" t="s">
        <v>188</v>
      </c>
      <c r="I53" s="291" t="s">
        <v>189</v>
      </c>
    </row>
    <row r="54" spans="1:9" ht="20.100000000000001" customHeight="1" x14ac:dyDescent="0.25">
      <c r="A54" s="339" t="s">
        <v>15</v>
      </c>
      <c r="B54" s="340"/>
      <c r="C54" s="339" t="s">
        <v>13</v>
      </c>
      <c r="D54" s="340"/>
      <c r="E54" s="41" t="s">
        <v>35</v>
      </c>
      <c r="F54" s="41" t="s">
        <v>36</v>
      </c>
      <c r="G54" s="291"/>
      <c r="H54" s="291"/>
      <c r="I54" s="291"/>
    </row>
    <row r="55" spans="1:9" ht="20.100000000000001" customHeight="1" x14ac:dyDescent="0.25">
      <c r="A55" s="330" t="s">
        <v>5</v>
      </c>
      <c r="B55" s="330"/>
      <c r="C55" s="331" t="s">
        <v>53</v>
      </c>
      <c r="D55" s="331"/>
      <c r="E55" s="101"/>
      <c r="F55" s="101"/>
      <c r="G55" s="101"/>
      <c r="H55" s="101"/>
      <c r="I55" s="101"/>
    </row>
    <row r="56" spans="1:9" ht="20.100000000000001" customHeight="1" x14ac:dyDescent="0.25">
      <c r="A56" s="330" t="s">
        <v>137</v>
      </c>
      <c r="B56" s="330"/>
      <c r="C56" s="331" t="s">
        <v>131</v>
      </c>
      <c r="D56" s="331"/>
      <c r="E56" s="100" t="s">
        <v>203</v>
      </c>
      <c r="F56" s="101"/>
      <c r="G56" s="100">
        <v>611</v>
      </c>
      <c r="H56" s="105">
        <v>0.05</v>
      </c>
      <c r="I56" s="101">
        <v>30</v>
      </c>
    </row>
    <row r="57" spans="1:9" ht="20.100000000000001" customHeight="1" x14ac:dyDescent="0.25">
      <c r="A57" s="330" t="s">
        <v>138</v>
      </c>
      <c r="B57" s="330"/>
      <c r="C57" s="331" t="s">
        <v>132</v>
      </c>
      <c r="D57" s="331"/>
      <c r="E57" s="101"/>
      <c r="F57" s="101"/>
      <c r="G57" s="101"/>
      <c r="H57" s="101"/>
      <c r="I57" s="101"/>
    </row>
    <row r="58" spans="1:9" ht="19.5" customHeight="1" x14ac:dyDescent="0.25"/>
    <row r="59" spans="1:9" ht="20.100000000000001" customHeight="1" x14ac:dyDescent="0.25">
      <c r="H59" s="75" t="s">
        <v>191</v>
      </c>
      <c r="I59" s="11">
        <f>SUM(I34:I57)</f>
        <v>100</v>
      </c>
    </row>
    <row r="60" spans="1:9" ht="20.100000000000001" customHeight="1" x14ac:dyDescent="0.25">
      <c r="H60" s="27" t="s">
        <v>195</v>
      </c>
      <c r="I60" s="11">
        <f>+I59*15%</f>
        <v>15</v>
      </c>
    </row>
    <row r="61" spans="1:9" ht="16.5" customHeight="1" x14ac:dyDescent="0.25">
      <c r="H61" s="27"/>
    </row>
    <row r="63" spans="1:9" ht="15" x14ac:dyDescent="0.25"/>
    <row r="66" ht="30.75" customHeight="1" x14ac:dyDescent="0.25"/>
    <row r="67" ht="12.75" customHeight="1" x14ac:dyDescent="0.25"/>
  </sheetData>
  <mergeCells count="86">
    <mergeCell ref="A57:B57"/>
    <mergeCell ref="C57:D57"/>
    <mergeCell ref="E53:F53"/>
    <mergeCell ref="A52:D52"/>
    <mergeCell ref="A54:B54"/>
    <mergeCell ref="C54:D54"/>
    <mergeCell ref="A55:B55"/>
    <mergeCell ref="C55:D55"/>
    <mergeCell ref="A56:B56"/>
    <mergeCell ref="C56:D56"/>
    <mergeCell ref="A48:B48"/>
    <mergeCell ref="C48:D48"/>
    <mergeCell ref="A49:B49"/>
    <mergeCell ref="C49:D49"/>
    <mergeCell ref="A50:B50"/>
    <mergeCell ref="C50:D50"/>
    <mergeCell ref="A45:D45"/>
    <mergeCell ref="A46:D46"/>
    <mergeCell ref="E46:F46"/>
    <mergeCell ref="A47:B47"/>
    <mergeCell ref="C47:D47"/>
    <mergeCell ref="A41:B41"/>
    <mergeCell ref="C41:D41"/>
    <mergeCell ref="A42:B42"/>
    <mergeCell ref="C42:D42"/>
    <mergeCell ref="A43:B43"/>
    <mergeCell ref="C43:D43"/>
    <mergeCell ref="A38:D38"/>
    <mergeCell ref="A39:D39"/>
    <mergeCell ref="E39:F39"/>
    <mergeCell ref="A40:B40"/>
    <mergeCell ref="C40:D40"/>
    <mergeCell ref="A34:B34"/>
    <mergeCell ref="C34:D34"/>
    <mergeCell ref="A35:B35"/>
    <mergeCell ref="C35:D35"/>
    <mergeCell ref="A36:B36"/>
    <mergeCell ref="C36:D36"/>
    <mergeCell ref="A31:D31"/>
    <mergeCell ref="A32:D32"/>
    <mergeCell ref="E32:F32"/>
    <mergeCell ref="A33:B33"/>
    <mergeCell ref="C33:D33"/>
    <mergeCell ref="A25:D25"/>
    <mergeCell ref="A26:D26"/>
    <mergeCell ref="A27:D27"/>
    <mergeCell ref="A28:D28"/>
    <mergeCell ref="A30:D30"/>
    <mergeCell ref="A1:F1"/>
    <mergeCell ref="A22:D22"/>
    <mergeCell ref="A23:D23"/>
    <mergeCell ref="A53:D53"/>
    <mergeCell ref="A4:F4"/>
    <mergeCell ref="A2:F2"/>
    <mergeCell ref="A3:F3"/>
    <mergeCell ref="A6:C7"/>
    <mergeCell ref="D6:D7"/>
    <mergeCell ref="A18:C18"/>
    <mergeCell ref="A8:C8"/>
    <mergeCell ref="A11:C11"/>
    <mergeCell ref="A13:C13"/>
    <mergeCell ref="A14:C14"/>
    <mergeCell ref="A9:C9"/>
    <mergeCell ref="A24:D24"/>
    <mergeCell ref="A10:C10"/>
    <mergeCell ref="A12:C12"/>
    <mergeCell ref="A17:C17"/>
    <mergeCell ref="A15:C15"/>
    <mergeCell ref="A16:C16"/>
    <mergeCell ref="F5:I5"/>
    <mergeCell ref="G32:G33"/>
    <mergeCell ref="H32:H33"/>
    <mergeCell ref="I32:I33"/>
    <mergeCell ref="G6:G7"/>
    <mergeCell ref="H6:H7"/>
    <mergeCell ref="I6:I7"/>
    <mergeCell ref="E6:F6"/>
    <mergeCell ref="G53:G54"/>
    <mergeCell ref="H53:H54"/>
    <mergeCell ref="I53:I54"/>
    <mergeCell ref="G39:G40"/>
    <mergeCell ref="H39:H40"/>
    <mergeCell ref="I39:I40"/>
    <mergeCell ref="G46:G47"/>
    <mergeCell ref="H46:H47"/>
    <mergeCell ref="I46:I47"/>
  </mergeCells>
  <printOptions horizontalCentered="1" verticalCentered="1"/>
  <pageMargins left="0.51181102362204722" right="0.11811023622047245" top="0" bottom="0" header="0.31496062992125984" footer="0.31496062992125984"/>
  <pageSetup scale="54" orientation="portrait" r:id="rId1"/>
  <rowBreaks count="1" manualBreakCount="1">
    <brk id="1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5"/>
  <sheetViews>
    <sheetView showGridLines="0" topLeftCell="A29" zoomScaleNormal="100" zoomScaleSheetLayoutView="85" workbookViewId="0">
      <selection activeCell="I60" sqref="I60"/>
    </sheetView>
  </sheetViews>
  <sheetFormatPr baseColWidth="10" defaultRowHeight="15" x14ac:dyDescent="0.25"/>
  <cols>
    <col min="1" max="1" width="11.42578125" style="11"/>
    <col min="2" max="2" width="65.7109375" style="11" customWidth="1"/>
    <col min="3" max="3" width="15.42578125" style="11" customWidth="1"/>
    <col min="4" max="4" width="10.85546875" style="11" customWidth="1"/>
    <col min="5" max="7" width="11.42578125" style="11"/>
    <col min="8" max="8" width="22.5703125" style="11" customWidth="1"/>
    <col min="9" max="16384" width="11.42578125" style="11"/>
  </cols>
  <sheetData>
    <row r="1" spans="2:9" ht="18.75" x14ac:dyDescent="0.3">
      <c r="B1" s="302" t="s">
        <v>130</v>
      </c>
      <c r="C1" s="302"/>
      <c r="D1" s="302"/>
      <c r="E1" s="302"/>
      <c r="F1" s="302"/>
    </row>
    <row r="2" spans="2:9" ht="18.75" x14ac:dyDescent="0.3">
      <c r="B2" s="302" t="s">
        <v>18</v>
      </c>
      <c r="C2" s="302"/>
      <c r="D2" s="302"/>
      <c r="E2" s="302"/>
      <c r="F2" s="302"/>
    </row>
    <row r="3" spans="2:9" ht="18.75" x14ac:dyDescent="0.3">
      <c r="B3" s="302" t="s">
        <v>9</v>
      </c>
      <c r="C3" s="302"/>
      <c r="D3" s="302"/>
      <c r="E3" s="302"/>
      <c r="F3" s="302"/>
    </row>
    <row r="4" spans="2:9" ht="18.75" customHeight="1" x14ac:dyDescent="0.3">
      <c r="B4" s="302" t="s">
        <v>37</v>
      </c>
      <c r="C4" s="302"/>
      <c r="D4" s="302"/>
      <c r="E4" s="302"/>
      <c r="F4" s="302"/>
    </row>
    <row r="5" spans="2:9" x14ac:dyDescent="0.25">
      <c r="B5" s="365"/>
      <c r="C5" s="365"/>
      <c r="D5" s="365"/>
      <c r="E5" s="365"/>
      <c r="F5" s="365"/>
    </row>
    <row r="6" spans="2:9" ht="16.5" customHeight="1" x14ac:dyDescent="0.25">
      <c r="B6" s="366"/>
      <c r="C6" s="366"/>
      <c r="D6" s="366"/>
      <c r="E6" s="366"/>
      <c r="F6" s="366"/>
      <c r="G6" s="292" t="s">
        <v>190</v>
      </c>
      <c r="H6" s="293"/>
      <c r="I6" s="293"/>
    </row>
    <row r="7" spans="2:9" x14ac:dyDescent="0.25">
      <c r="B7" s="346" t="s">
        <v>0</v>
      </c>
      <c r="C7" s="347"/>
      <c r="D7" s="350" t="s">
        <v>44</v>
      </c>
      <c r="E7" s="294" t="s">
        <v>34</v>
      </c>
      <c r="F7" s="294"/>
      <c r="G7" s="76" t="s">
        <v>187</v>
      </c>
      <c r="H7" s="76" t="s">
        <v>188</v>
      </c>
      <c r="I7" s="76" t="s">
        <v>189</v>
      </c>
    </row>
    <row r="8" spans="2:9" x14ac:dyDescent="0.25">
      <c r="B8" s="348"/>
      <c r="C8" s="349"/>
      <c r="D8" s="351"/>
      <c r="E8" s="41" t="s">
        <v>35</v>
      </c>
      <c r="F8" s="41" t="s">
        <v>36</v>
      </c>
      <c r="G8" s="77"/>
      <c r="H8" s="77"/>
      <c r="I8" s="77"/>
    </row>
    <row r="9" spans="2:9" ht="45" customHeight="1" x14ac:dyDescent="0.25">
      <c r="B9" s="361" t="s">
        <v>39</v>
      </c>
      <c r="C9" s="361"/>
      <c r="D9" s="341"/>
      <c r="E9" s="342"/>
      <c r="F9" s="342"/>
      <c r="G9" s="342"/>
      <c r="H9" s="342"/>
      <c r="I9" s="343"/>
    </row>
    <row r="10" spans="2:9" ht="19.5" customHeight="1" x14ac:dyDescent="0.25">
      <c r="B10" s="362" t="s">
        <v>38</v>
      </c>
      <c r="C10" s="363"/>
      <c r="D10" s="341"/>
      <c r="E10" s="342"/>
      <c r="F10" s="342"/>
      <c r="G10" s="342"/>
      <c r="H10" s="342"/>
      <c r="I10" s="343"/>
    </row>
    <row r="11" spans="2:9" ht="19.5" customHeight="1" x14ac:dyDescent="0.25">
      <c r="B11" s="8" t="s">
        <v>7</v>
      </c>
      <c r="C11" s="1">
        <v>0</v>
      </c>
      <c r="D11" s="352">
        <v>200</v>
      </c>
      <c r="E11" s="99"/>
      <c r="F11" s="98" t="s">
        <v>203</v>
      </c>
      <c r="G11" s="107">
        <v>612</v>
      </c>
      <c r="H11" s="107"/>
      <c r="I11" s="108">
        <v>0</v>
      </c>
    </row>
    <row r="12" spans="2:9" ht="19.5" customHeight="1" x14ac:dyDescent="0.25">
      <c r="B12" s="17">
        <v>50000000</v>
      </c>
      <c r="C12" s="2">
        <v>20</v>
      </c>
      <c r="D12" s="353"/>
      <c r="E12" s="99"/>
      <c r="F12" s="99"/>
      <c r="G12" s="107"/>
      <c r="H12" s="107"/>
      <c r="I12" s="108"/>
    </row>
    <row r="13" spans="2:9" ht="19.5" customHeight="1" x14ac:dyDescent="0.25">
      <c r="B13" s="17">
        <v>100000000</v>
      </c>
      <c r="C13" s="2">
        <v>40</v>
      </c>
      <c r="D13" s="353"/>
      <c r="E13" s="99"/>
      <c r="F13" s="99"/>
      <c r="G13" s="107"/>
      <c r="H13" s="107"/>
      <c r="I13" s="108"/>
    </row>
    <row r="14" spans="2:9" ht="16.5" x14ac:dyDescent="0.25">
      <c r="B14" s="17">
        <v>300000000</v>
      </c>
      <c r="C14" s="2">
        <v>80</v>
      </c>
      <c r="D14" s="353"/>
      <c r="E14" s="99"/>
      <c r="F14" s="99"/>
      <c r="G14" s="107"/>
      <c r="H14" s="107"/>
      <c r="I14" s="108"/>
    </row>
    <row r="15" spans="2:9" ht="16.5" x14ac:dyDescent="0.25">
      <c r="B15" s="17">
        <v>500000000</v>
      </c>
      <c r="C15" s="2">
        <v>200</v>
      </c>
      <c r="D15" s="354"/>
      <c r="E15" s="99"/>
      <c r="F15" s="99"/>
      <c r="G15" s="107"/>
      <c r="H15" s="107"/>
      <c r="I15" s="108"/>
    </row>
    <row r="16" spans="2:9" ht="89.25" customHeight="1" x14ac:dyDescent="0.25">
      <c r="B16" s="355" t="s">
        <v>121</v>
      </c>
      <c r="C16" s="355"/>
      <c r="D16" s="29">
        <v>70</v>
      </c>
      <c r="E16" s="100" t="s">
        <v>203</v>
      </c>
      <c r="F16" s="101"/>
      <c r="G16" s="101">
        <v>612</v>
      </c>
      <c r="H16" s="102" t="s">
        <v>211</v>
      </c>
      <c r="I16" s="111">
        <v>70</v>
      </c>
    </row>
    <row r="17" spans="2:9" ht="163.5" customHeight="1" x14ac:dyDescent="0.25">
      <c r="B17" s="355" t="s">
        <v>122</v>
      </c>
      <c r="C17" s="355"/>
      <c r="D17" s="28">
        <v>80</v>
      </c>
      <c r="E17" s="100" t="s">
        <v>203</v>
      </c>
      <c r="F17" s="100"/>
      <c r="G17" s="101">
        <v>612</v>
      </c>
      <c r="H17" s="102" t="s">
        <v>232</v>
      </c>
      <c r="I17" s="112">
        <v>40</v>
      </c>
    </row>
    <row r="18" spans="2:9" ht="64.5" customHeight="1" x14ac:dyDescent="0.25">
      <c r="B18" s="364" t="s">
        <v>85</v>
      </c>
      <c r="C18" s="364"/>
      <c r="D18" s="18">
        <v>50</v>
      </c>
      <c r="E18" s="100" t="s">
        <v>203</v>
      </c>
      <c r="F18" s="101"/>
      <c r="G18" s="101">
        <v>612</v>
      </c>
      <c r="H18" s="102" t="s">
        <v>212</v>
      </c>
      <c r="I18" s="111">
        <v>50</v>
      </c>
    </row>
    <row r="19" spans="2:9" ht="16.5" x14ac:dyDescent="0.25">
      <c r="B19" s="329" t="s">
        <v>11</v>
      </c>
      <c r="C19" s="329"/>
      <c r="D19" s="42">
        <f>SUM(D11:D18)</f>
        <v>400</v>
      </c>
      <c r="H19" s="74" t="s">
        <v>191</v>
      </c>
      <c r="I19" s="79">
        <f>SUM(I11:I18)</f>
        <v>160</v>
      </c>
    </row>
    <row r="20" spans="2:9" x14ac:dyDescent="0.25">
      <c r="H20" s="27" t="s">
        <v>196</v>
      </c>
      <c r="I20" s="11">
        <f>+I19*5%</f>
        <v>8</v>
      </c>
    </row>
    <row r="21" spans="2:9" ht="45.75" customHeight="1" x14ac:dyDescent="0.25">
      <c r="B21" s="360" t="s">
        <v>17</v>
      </c>
      <c r="C21" s="360"/>
      <c r="D21" s="65" t="s">
        <v>25</v>
      </c>
    </row>
    <row r="22" spans="2:9" ht="19.5" customHeight="1" x14ac:dyDescent="0.25">
      <c r="B22" s="345" t="s">
        <v>28</v>
      </c>
      <c r="C22" s="345"/>
      <c r="D22" s="345"/>
    </row>
    <row r="23" spans="2:9" ht="33.75" customHeight="1" x14ac:dyDescent="0.25">
      <c r="B23" s="355" t="s">
        <v>3</v>
      </c>
      <c r="C23" s="355"/>
      <c r="D23" s="355"/>
    </row>
    <row r="24" spans="2:9" ht="34.5" customHeight="1" x14ac:dyDescent="0.25">
      <c r="B24" s="333" t="s">
        <v>142</v>
      </c>
      <c r="C24" s="333"/>
      <c r="D24" s="333"/>
    </row>
    <row r="25" spans="2:9" ht="27.75" customHeight="1" x14ac:dyDescent="0.25">
      <c r="B25" s="333" t="s">
        <v>8</v>
      </c>
      <c r="C25" s="333"/>
      <c r="D25" s="333"/>
    </row>
    <row r="26" spans="2:9" ht="44.25" customHeight="1" x14ac:dyDescent="0.25">
      <c r="B26" s="356" t="s">
        <v>143</v>
      </c>
      <c r="C26" s="357"/>
      <c r="D26" s="358"/>
    </row>
    <row r="27" spans="2:9" ht="16.5" x14ac:dyDescent="0.25">
      <c r="B27" s="49"/>
      <c r="C27" s="50"/>
      <c r="D27" s="50"/>
    </row>
    <row r="28" spans="2:9" ht="19.5" customHeight="1" x14ac:dyDescent="0.25">
      <c r="B28" s="345" t="s">
        <v>27</v>
      </c>
      <c r="C28" s="345"/>
      <c r="D28" s="345"/>
      <c r="E28" s="345"/>
      <c r="F28" s="345"/>
    </row>
    <row r="29" spans="2:9" ht="42" customHeight="1" x14ac:dyDescent="0.25">
      <c r="B29" s="332" t="s">
        <v>144</v>
      </c>
      <c r="C29" s="332"/>
      <c r="D29" s="332"/>
      <c r="E29" s="67"/>
      <c r="F29" s="67"/>
    </row>
    <row r="30" spans="2:9" ht="19.5" customHeight="1" x14ac:dyDescent="0.25">
      <c r="B30" s="332" t="s">
        <v>43</v>
      </c>
      <c r="C30" s="332"/>
      <c r="D30" s="332"/>
      <c r="E30" s="294" t="s">
        <v>34</v>
      </c>
      <c r="F30" s="294"/>
      <c r="G30" s="291" t="s">
        <v>187</v>
      </c>
      <c r="H30" s="291" t="s">
        <v>188</v>
      </c>
      <c r="I30" s="291" t="s">
        <v>189</v>
      </c>
    </row>
    <row r="31" spans="2:9" ht="16.5" customHeight="1" x14ac:dyDescent="0.25">
      <c r="B31" s="66" t="s">
        <v>12</v>
      </c>
      <c r="C31" s="344" t="s">
        <v>13</v>
      </c>
      <c r="D31" s="344"/>
      <c r="E31" s="41" t="s">
        <v>35</v>
      </c>
      <c r="F31" s="41" t="s">
        <v>36</v>
      </c>
      <c r="G31" s="291"/>
      <c r="H31" s="291"/>
      <c r="I31" s="291"/>
    </row>
    <row r="32" spans="2:9" ht="19.5" customHeight="1" x14ac:dyDescent="0.25">
      <c r="B32" s="62" t="s">
        <v>5</v>
      </c>
      <c r="C32" s="331" t="s">
        <v>29</v>
      </c>
      <c r="D32" s="331"/>
      <c r="E32" s="101"/>
      <c r="F32" s="101"/>
      <c r="G32" s="109"/>
      <c r="H32" s="109"/>
      <c r="I32" s="109"/>
    </row>
    <row r="33" spans="1:9" ht="16.5" x14ac:dyDescent="0.25">
      <c r="B33" s="64" t="s">
        <v>40</v>
      </c>
      <c r="C33" s="331" t="s">
        <v>45</v>
      </c>
      <c r="D33" s="331"/>
      <c r="E33" s="100" t="s">
        <v>203</v>
      </c>
      <c r="F33" s="101"/>
      <c r="G33" s="109">
        <v>612</v>
      </c>
      <c r="H33" s="114">
        <v>0.05</v>
      </c>
      <c r="I33" s="109">
        <v>60</v>
      </c>
    </row>
    <row r="34" spans="1:9" ht="19.5" customHeight="1" x14ac:dyDescent="0.25">
      <c r="B34" s="64" t="s">
        <v>41</v>
      </c>
      <c r="C34" s="331" t="s">
        <v>46</v>
      </c>
      <c r="D34" s="331"/>
      <c r="E34" s="101"/>
      <c r="F34" s="101"/>
      <c r="G34" s="109"/>
      <c r="H34" s="109"/>
      <c r="I34" s="109"/>
    </row>
    <row r="35" spans="1:9" s="12" customFormat="1" ht="19.5" customHeight="1" x14ac:dyDescent="0.25">
      <c r="A35" s="11"/>
      <c r="B35" s="64" t="s">
        <v>145</v>
      </c>
      <c r="C35" s="331" t="s">
        <v>47</v>
      </c>
      <c r="D35" s="331"/>
      <c r="E35" s="101"/>
      <c r="F35" s="101"/>
      <c r="G35" s="109"/>
      <c r="H35" s="101"/>
      <c r="I35" s="101"/>
    </row>
    <row r="36" spans="1:9" ht="27" customHeight="1" x14ac:dyDescent="0.25">
      <c r="A36" s="12"/>
      <c r="B36" s="64" t="s">
        <v>146</v>
      </c>
      <c r="C36" s="331" t="s">
        <v>24</v>
      </c>
      <c r="D36" s="331"/>
      <c r="E36" s="113"/>
      <c r="F36" s="101"/>
      <c r="G36" s="109"/>
      <c r="H36" s="101"/>
      <c r="I36" s="101"/>
    </row>
    <row r="37" spans="1:9" ht="24" customHeight="1" x14ac:dyDescent="0.25">
      <c r="B37" s="9"/>
      <c r="C37" s="9"/>
      <c r="D37" s="10"/>
      <c r="E37" s="12"/>
      <c r="F37" s="12"/>
      <c r="H37" s="80"/>
      <c r="I37" s="81"/>
    </row>
    <row r="38" spans="1:9" ht="19.5" customHeight="1" x14ac:dyDescent="0.25">
      <c r="B38" s="332" t="s">
        <v>42</v>
      </c>
      <c r="C38" s="332"/>
      <c r="D38" s="332"/>
      <c r="E38" s="327" t="s">
        <v>34</v>
      </c>
      <c r="F38" s="328"/>
      <c r="G38" s="291" t="s">
        <v>187</v>
      </c>
      <c r="H38" s="291" t="s">
        <v>188</v>
      </c>
      <c r="I38" s="291" t="s">
        <v>189</v>
      </c>
    </row>
    <row r="39" spans="1:9" ht="19.5" customHeight="1" x14ac:dyDescent="0.25">
      <c r="B39" s="63" t="s">
        <v>12</v>
      </c>
      <c r="C39" s="359" t="s">
        <v>14</v>
      </c>
      <c r="D39" s="359"/>
      <c r="E39" s="41" t="s">
        <v>35</v>
      </c>
      <c r="F39" s="41" t="s">
        <v>36</v>
      </c>
      <c r="G39" s="291"/>
      <c r="H39" s="291"/>
      <c r="I39" s="291"/>
    </row>
    <row r="40" spans="1:9" ht="19.5" customHeight="1" x14ac:dyDescent="0.25">
      <c r="B40" s="64" t="s">
        <v>5</v>
      </c>
      <c r="C40" s="331" t="s">
        <v>29</v>
      </c>
      <c r="D40" s="331"/>
      <c r="E40" s="21"/>
      <c r="F40" s="21"/>
      <c r="G40" s="26"/>
      <c r="H40" s="26"/>
      <c r="I40" s="26"/>
    </row>
    <row r="41" spans="1:9" ht="19.5" customHeight="1" x14ac:dyDescent="0.25">
      <c r="B41" s="64" t="s">
        <v>50</v>
      </c>
      <c r="C41" s="331" t="s">
        <v>45</v>
      </c>
      <c r="D41" s="331"/>
      <c r="E41" s="100" t="s">
        <v>203</v>
      </c>
      <c r="F41" s="101"/>
      <c r="G41" s="109">
        <v>612</v>
      </c>
      <c r="H41" s="109" t="s">
        <v>213</v>
      </c>
      <c r="I41" s="109">
        <v>60</v>
      </c>
    </row>
    <row r="42" spans="1:9" ht="19.5" customHeight="1" x14ac:dyDescent="0.25">
      <c r="B42" s="64" t="s">
        <v>147</v>
      </c>
      <c r="C42" s="331" t="s">
        <v>46</v>
      </c>
      <c r="D42" s="331"/>
      <c r="E42" s="21"/>
      <c r="F42" s="21"/>
      <c r="G42" s="26"/>
      <c r="H42" s="26"/>
      <c r="I42" s="26"/>
    </row>
    <row r="44" spans="1:9" x14ac:dyDescent="0.25">
      <c r="H44" s="27" t="s">
        <v>198</v>
      </c>
      <c r="I44" s="11">
        <f>SUM(I32:I42)</f>
        <v>120</v>
      </c>
    </row>
    <row r="45" spans="1:9" x14ac:dyDescent="0.25">
      <c r="H45" s="27" t="s">
        <v>202</v>
      </c>
      <c r="I45" s="11">
        <f>+I44*5%</f>
        <v>6</v>
      </c>
    </row>
  </sheetData>
  <mergeCells count="47">
    <mergeCell ref="B1:F1"/>
    <mergeCell ref="B21:C21"/>
    <mergeCell ref="B9:C9"/>
    <mergeCell ref="C35:D35"/>
    <mergeCell ref="B10:C10"/>
    <mergeCell ref="B30:D30"/>
    <mergeCell ref="C32:D32"/>
    <mergeCell ref="B17:C17"/>
    <mergeCell ref="B18:C18"/>
    <mergeCell ref="E7:F7"/>
    <mergeCell ref="E30:F30"/>
    <mergeCell ref="B3:F3"/>
    <mergeCell ref="B2:F2"/>
    <mergeCell ref="B5:F5"/>
    <mergeCell ref="B6:F6"/>
    <mergeCell ref="B22:D22"/>
    <mergeCell ref="C41:D41"/>
    <mergeCell ref="C42:D42"/>
    <mergeCell ref="B23:D23"/>
    <mergeCell ref="B24:D24"/>
    <mergeCell ref="B25:D25"/>
    <mergeCell ref="B26:D26"/>
    <mergeCell ref="C36:D36"/>
    <mergeCell ref="C39:D39"/>
    <mergeCell ref="C40:D40"/>
    <mergeCell ref="B38:D38"/>
    <mergeCell ref="C33:D33"/>
    <mergeCell ref="C34:D34"/>
    <mergeCell ref="B4:F4"/>
    <mergeCell ref="G6:I6"/>
    <mergeCell ref="G30:G31"/>
    <mergeCell ref="H30:H31"/>
    <mergeCell ref="I30:I31"/>
    <mergeCell ref="B7:C8"/>
    <mergeCell ref="D7:D8"/>
    <mergeCell ref="B19:C19"/>
    <mergeCell ref="D11:D15"/>
    <mergeCell ref="B16:C16"/>
    <mergeCell ref="G38:G39"/>
    <mergeCell ref="H38:H39"/>
    <mergeCell ref="I38:I39"/>
    <mergeCell ref="D9:I9"/>
    <mergeCell ref="D10:I10"/>
    <mergeCell ref="E38:F38"/>
    <mergeCell ref="C31:D31"/>
    <mergeCell ref="B29:D29"/>
    <mergeCell ref="B28:F28"/>
  </mergeCells>
  <printOptions horizontalCentered="1" verticalCentered="1"/>
  <pageMargins left="0.51181102362204722" right="0" top="0" bottom="0.35433070866141736" header="0.31496062992125984" footer="0.31496062992125984"/>
  <pageSetup scale="5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1"/>
  <sheetViews>
    <sheetView showGridLines="0" topLeftCell="A35" zoomScaleNormal="100" zoomScaleSheetLayoutView="70" workbookViewId="0">
      <selection activeCell="I60" sqref="I60"/>
    </sheetView>
  </sheetViews>
  <sheetFormatPr baseColWidth="10" defaultRowHeight="15" x14ac:dyDescent="0.25"/>
  <cols>
    <col min="2" max="2" width="73.85546875" customWidth="1"/>
    <col min="3" max="3" width="16.7109375" customWidth="1"/>
    <col min="4" max="4" width="14.140625" customWidth="1"/>
    <col min="8" max="8" width="19.28515625" bestFit="1" customWidth="1"/>
    <col min="9" max="9" width="11.85546875" bestFit="1" customWidth="1"/>
  </cols>
  <sheetData>
    <row r="1" spans="1:9" ht="18.75" customHeight="1" x14ac:dyDescent="0.25">
      <c r="B1" s="371" t="s">
        <v>130</v>
      </c>
      <c r="C1" s="371"/>
      <c r="D1" s="371"/>
      <c r="E1" s="371"/>
      <c r="F1" s="371"/>
    </row>
    <row r="2" spans="1:9" ht="19.5" customHeight="1" x14ac:dyDescent="0.25">
      <c r="B2" s="371" t="s">
        <v>20</v>
      </c>
      <c r="C2" s="371"/>
      <c r="D2" s="371"/>
      <c r="E2" s="371"/>
      <c r="F2" s="371"/>
    </row>
    <row r="3" spans="1:9" s="11" customFormat="1" ht="18.75" customHeight="1" x14ac:dyDescent="0.25">
      <c r="A3"/>
      <c r="B3" s="371" t="s">
        <v>9</v>
      </c>
      <c r="C3" s="371"/>
      <c r="D3" s="371"/>
      <c r="E3" s="371"/>
      <c r="F3" s="371"/>
      <c r="G3"/>
    </row>
    <row r="4" spans="1:9" ht="18.75" x14ac:dyDescent="0.25">
      <c r="B4" s="371" t="s">
        <v>37</v>
      </c>
      <c r="C4" s="371"/>
      <c r="D4" s="371"/>
      <c r="E4" s="371"/>
      <c r="F4" s="371"/>
    </row>
    <row r="5" spans="1:9" ht="18.75" x14ac:dyDescent="0.25">
      <c r="A5" s="11"/>
      <c r="B5" s="371"/>
      <c r="C5" s="371"/>
      <c r="D5" s="371"/>
      <c r="E5" s="371"/>
      <c r="F5" s="371"/>
      <c r="G5" s="292" t="s">
        <v>190</v>
      </c>
      <c r="H5" s="293"/>
      <c r="I5" s="293"/>
    </row>
    <row r="6" spans="1:9" x14ac:dyDescent="0.25">
      <c r="B6" s="372" t="s">
        <v>10</v>
      </c>
      <c r="C6" s="373"/>
      <c r="D6" s="376">
        <v>400</v>
      </c>
      <c r="E6" s="294" t="s">
        <v>34</v>
      </c>
      <c r="F6" s="294"/>
      <c r="G6" s="291" t="s">
        <v>187</v>
      </c>
      <c r="H6" s="291" t="s">
        <v>188</v>
      </c>
      <c r="I6" s="291" t="s">
        <v>189</v>
      </c>
    </row>
    <row r="7" spans="1:9" ht="32.25" customHeight="1" x14ac:dyDescent="0.25">
      <c r="B7" s="374"/>
      <c r="C7" s="375"/>
      <c r="D7" s="377"/>
      <c r="E7" s="41" t="s">
        <v>35</v>
      </c>
      <c r="F7" s="41" t="s">
        <v>36</v>
      </c>
      <c r="G7" s="291"/>
      <c r="H7" s="291"/>
      <c r="I7" s="291"/>
    </row>
    <row r="8" spans="1:9" ht="38.25" customHeight="1" x14ac:dyDescent="0.25">
      <c r="B8" s="370" t="s">
        <v>39</v>
      </c>
      <c r="C8" s="370"/>
      <c r="D8" s="36"/>
      <c r="E8" s="21"/>
      <c r="F8" s="21"/>
    </row>
    <row r="9" spans="1:9" ht="20.25" customHeight="1" x14ac:dyDescent="0.25">
      <c r="B9" s="362" t="s">
        <v>61</v>
      </c>
      <c r="C9" s="363"/>
      <c r="D9" s="36"/>
      <c r="E9" s="26"/>
      <c r="F9" s="82"/>
      <c r="G9" s="26"/>
      <c r="H9" s="26"/>
      <c r="I9" s="26"/>
    </row>
    <row r="10" spans="1:9" ht="20.25" customHeight="1" x14ac:dyDescent="0.25">
      <c r="B10" s="8" t="s">
        <v>7</v>
      </c>
      <c r="C10" s="1">
        <v>0</v>
      </c>
      <c r="D10" s="368">
        <v>150</v>
      </c>
      <c r="E10" s="378"/>
      <c r="F10" s="381" t="s">
        <v>203</v>
      </c>
      <c r="G10" s="109">
        <v>613</v>
      </c>
      <c r="H10" s="109"/>
      <c r="I10" s="110">
        <v>0</v>
      </c>
    </row>
    <row r="11" spans="1:9" ht="20.25" customHeight="1" x14ac:dyDescent="0.25">
      <c r="B11" s="17">
        <v>50000000</v>
      </c>
      <c r="C11" s="2">
        <v>20</v>
      </c>
      <c r="D11" s="368"/>
      <c r="E11" s="379"/>
      <c r="F11" s="382"/>
      <c r="G11" s="109"/>
      <c r="H11" s="109"/>
      <c r="I11" s="110"/>
    </row>
    <row r="12" spans="1:9" ht="20.25" customHeight="1" x14ac:dyDescent="0.25">
      <c r="B12" s="17">
        <v>100000000</v>
      </c>
      <c r="C12" s="2">
        <v>40</v>
      </c>
      <c r="D12" s="368"/>
      <c r="E12" s="379"/>
      <c r="F12" s="382"/>
      <c r="G12" s="109"/>
      <c r="H12" s="109"/>
      <c r="I12" s="110"/>
    </row>
    <row r="13" spans="1:9" ht="20.25" customHeight="1" x14ac:dyDescent="0.25">
      <c r="B13" s="17">
        <v>300000000</v>
      </c>
      <c r="C13" s="2">
        <v>80</v>
      </c>
      <c r="D13" s="368"/>
      <c r="E13" s="379"/>
      <c r="F13" s="382"/>
      <c r="G13" s="109"/>
      <c r="H13" s="109"/>
      <c r="I13" s="110"/>
    </row>
    <row r="14" spans="1:9" ht="16.5" x14ac:dyDescent="0.25">
      <c r="B14" s="17">
        <v>500000000</v>
      </c>
      <c r="C14" s="2">
        <v>150</v>
      </c>
      <c r="D14" s="369"/>
      <c r="E14" s="380"/>
      <c r="F14" s="383"/>
      <c r="G14" s="109"/>
      <c r="H14" s="109"/>
      <c r="I14" s="110"/>
    </row>
    <row r="15" spans="1:9" ht="57.75" customHeight="1" x14ac:dyDescent="0.25">
      <c r="B15" s="367" t="s">
        <v>82</v>
      </c>
      <c r="C15" s="367"/>
      <c r="D15" s="38">
        <v>40</v>
      </c>
      <c r="E15" s="26"/>
      <c r="F15" s="115" t="s">
        <v>203</v>
      </c>
      <c r="G15" s="109">
        <v>613</v>
      </c>
      <c r="H15" s="26"/>
      <c r="I15" s="110">
        <v>0</v>
      </c>
    </row>
    <row r="16" spans="1:9" ht="57" customHeight="1" x14ac:dyDescent="0.25">
      <c r="B16" s="367" t="s">
        <v>84</v>
      </c>
      <c r="C16" s="367"/>
      <c r="D16" s="38">
        <v>40</v>
      </c>
      <c r="E16" s="26"/>
      <c r="F16" s="115" t="s">
        <v>203</v>
      </c>
      <c r="G16" s="109">
        <v>613</v>
      </c>
      <c r="H16" s="26"/>
      <c r="I16" s="110">
        <v>0</v>
      </c>
    </row>
    <row r="17" spans="1:9" ht="59.25" customHeight="1" x14ac:dyDescent="0.25">
      <c r="B17" s="384" t="s">
        <v>123</v>
      </c>
      <c r="C17" s="385"/>
      <c r="D17" s="38">
        <v>30</v>
      </c>
      <c r="E17" s="26"/>
      <c r="F17" s="115" t="s">
        <v>203</v>
      </c>
      <c r="G17" s="109">
        <v>613</v>
      </c>
      <c r="H17" s="26"/>
      <c r="I17" s="110">
        <v>0</v>
      </c>
    </row>
    <row r="18" spans="1:9" ht="59.25" customHeight="1" x14ac:dyDescent="0.25">
      <c r="B18" s="367" t="s">
        <v>83</v>
      </c>
      <c r="C18" s="367"/>
      <c r="D18" s="38">
        <v>40</v>
      </c>
      <c r="E18" s="26"/>
      <c r="F18" s="115" t="s">
        <v>203</v>
      </c>
      <c r="G18" s="109">
        <v>613</v>
      </c>
      <c r="H18" s="26"/>
      <c r="I18" s="110">
        <v>0</v>
      </c>
    </row>
    <row r="19" spans="1:9" ht="59.25" customHeight="1" x14ac:dyDescent="0.25">
      <c r="B19" s="367" t="s">
        <v>124</v>
      </c>
      <c r="C19" s="367"/>
      <c r="D19" s="39">
        <v>50</v>
      </c>
      <c r="E19" s="26"/>
      <c r="F19" s="115" t="s">
        <v>203</v>
      </c>
      <c r="G19" s="109">
        <v>613</v>
      </c>
      <c r="H19" s="25"/>
      <c r="I19" s="110">
        <v>0</v>
      </c>
    </row>
    <row r="20" spans="1:9" s="13" customFormat="1" ht="27.75" customHeight="1" x14ac:dyDescent="0.25">
      <c r="A20"/>
      <c r="B20" s="367" t="s">
        <v>125</v>
      </c>
      <c r="C20" s="367"/>
      <c r="D20" s="39">
        <v>50</v>
      </c>
      <c r="E20" s="26"/>
      <c r="F20" s="115" t="s">
        <v>203</v>
      </c>
      <c r="G20" s="109">
        <v>613</v>
      </c>
      <c r="H20" s="21"/>
      <c r="I20" s="116">
        <v>0</v>
      </c>
    </row>
    <row r="21" spans="1:9" s="11" customFormat="1" ht="18" customHeight="1" x14ac:dyDescent="0.25">
      <c r="A21" s="13"/>
      <c r="B21" s="387" t="s">
        <v>11</v>
      </c>
      <c r="C21" s="388"/>
      <c r="D21" s="48">
        <f>SUM(D8:D20)</f>
        <v>400</v>
      </c>
      <c r="E21" s="13"/>
      <c r="F21" s="13"/>
      <c r="G21" s="13"/>
      <c r="H21" s="74" t="s">
        <v>191</v>
      </c>
      <c r="I21" s="79">
        <f>SUM(I10:I20)</f>
        <v>0</v>
      </c>
    </row>
    <row r="22" spans="1:9" s="11" customFormat="1" ht="30" customHeight="1" x14ac:dyDescent="0.25">
      <c r="B22" s="15"/>
      <c r="C22" s="15"/>
      <c r="D22" s="15"/>
      <c r="E22" s="14"/>
      <c r="H22" t="s">
        <v>196</v>
      </c>
      <c r="I22" s="11">
        <f>+I21*5%</f>
        <v>0</v>
      </c>
    </row>
    <row r="23" spans="1:9" ht="17.25" customHeight="1" x14ac:dyDescent="0.25">
      <c r="A23" s="11"/>
      <c r="B23" s="389" t="s">
        <v>30</v>
      </c>
      <c r="C23" s="389"/>
      <c r="D23" s="389"/>
      <c r="F23" s="11"/>
      <c r="G23" s="11"/>
    </row>
    <row r="24" spans="1:9" ht="16.5" x14ac:dyDescent="0.25">
      <c r="B24" s="333" t="s">
        <v>157</v>
      </c>
      <c r="C24" s="333"/>
      <c r="D24" s="333"/>
    </row>
    <row r="25" spans="1:9" x14ac:dyDescent="0.25">
      <c r="B25" s="386" t="s">
        <v>148</v>
      </c>
      <c r="C25" s="386"/>
      <c r="D25" s="386"/>
    </row>
    <row r="26" spans="1:9" x14ac:dyDescent="0.25">
      <c r="B26" s="386" t="s">
        <v>149</v>
      </c>
      <c r="C26" s="386"/>
      <c r="D26" s="386"/>
    </row>
    <row r="27" spans="1:9" ht="23.25" customHeight="1" x14ac:dyDescent="0.25">
      <c r="B27" s="360" t="s">
        <v>17</v>
      </c>
      <c r="C27" s="360"/>
      <c r="D27" s="65" t="s">
        <v>25</v>
      </c>
      <c r="E27" s="11"/>
      <c r="F27" s="11"/>
    </row>
    <row r="28" spans="1:9" ht="23.25" customHeight="1" x14ac:dyDescent="0.25">
      <c r="B28" s="345" t="s">
        <v>28</v>
      </c>
      <c r="C28" s="345"/>
      <c r="D28" s="345"/>
      <c r="E28" s="11"/>
      <c r="F28" s="11"/>
    </row>
    <row r="29" spans="1:9" ht="16.5" x14ac:dyDescent="0.25">
      <c r="B29" s="355" t="s">
        <v>3</v>
      </c>
      <c r="C29" s="355"/>
      <c r="D29" s="355"/>
      <c r="E29" s="11"/>
      <c r="F29" s="11"/>
    </row>
    <row r="30" spans="1:9" ht="29.25" customHeight="1" x14ac:dyDescent="0.25">
      <c r="B30" s="333" t="s">
        <v>151</v>
      </c>
      <c r="C30" s="333"/>
      <c r="D30" s="333"/>
      <c r="E30" s="11"/>
      <c r="F30" s="11"/>
    </row>
    <row r="31" spans="1:9" ht="19.5" customHeight="1" x14ac:dyDescent="0.25">
      <c r="B31" s="333" t="s">
        <v>8</v>
      </c>
      <c r="C31" s="333"/>
      <c r="D31" s="333"/>
      <c r="E31" s="11"/>
      <c r="F31" s="11"/>
    </row>
    <row r="32" spans="1:9" ht="21.75" customHeight="1" x14ac:dyDescent="0.25">
      <c r="B32" s="356" t="s">
        <v>143</v>
      </c>
      <c r="C32" s="357"/>
      <c r="D32" s="358"/>
      <c r="E32" s="11"/>
      <c r="F32" s="11"/>
    </row>
    <row r="33" spans="2:9" ht="34.5" customHeight="1" x14ac:dyDescent="0.25">
      <c r="B33" s="49"/>
      <c r="C33" s="50"/>
      <c r="D33" s="50"/>
      <c r="E33" s="11"/>
      <c r="F33" s="11"/>
      <c r="H33" s="11"/>
    </row>
    <row r="34" spans="2:9" s="11" customFormat="1" ht="40.5" customHeight="1" x14ac:dyDescent="0.25">
      <c r="B34" s="345" t="s">
        <v>27</v>
      </c>
      <c r="C34" s="345"/>
      <c r="D34" s="345"/>
      <c r="E34" s="345"/>
      <c r="F34" s="345"/>
      <c r="G34"/>
      <c r="H34" s="4"/>
    </row>
    <row r="35" spans="2:9" s="4" customFormat="1" ht="24.75" customHeight="1" x14ac:dyDescent="0.25">
      <c r="B35" s="332" t="s">
        <v>144</v>
      </c>
      <c r="C35" s="332"/>
      <c r="D35" s="332"/>
      <c r="E35" s="67"/>
      <c r="F35" s="67"/>
      <c r="G35" s="11"/>
    </row>
    <row r="36" spans="2:9" s="4" customFormat="1" ht="16.5" customHeight="1" x14ac:dyDescent="0.25">
      <c r="B36" s="332" t="s">
        <v>43</v>
      </c>
      <c r="C36" s="332"/>
      <c r="D36" s="332"/>
      <c r="E36" s="294" t="s">
        <v>34</v>
      </c>
      <c r="F36" s="294"/>
      <c r="G36" s="291" t="s">
        <v>187</v>
      </c>
      <c r="H36" s="291" t="s">
        <v>188</v>
      </c>
      <c r="I36" s="291" t="s">
        <v>189</v>
      </c>
    </row>
    <row r="37" spans="2:9" s="11" customFormat="1" ht="16.5" x14ac:dyDescent="0.25">
      <c r="B37" s="66" t="s">
        <v>12</v>
      </c>
      <c r="C37" s="344" t="s">
        <v>13</v>
      </c>
      <c r="D37" s="344"/>
      <c r="E37" s="41" t="s">
        <v>35</v>
      </c>
      <c r="F37" s="41" t="s">
        <v>36</v>
      </c>
      <c r="G37" s="291"/>
      <c r="H37" s="291"/>
      <c r="I37" s="291"/>
    </row>
    <row r="38" spans="2:9" s="11" customFormat="1" ht="19.5" customHeight="1" x14ac:dyDescent="0.25">
      <c r="B38" s="62" t="s">
        <v>5</v>
      </c>
      <c r="C38" s="331" t="s">
        <v>29</v>
      </c>
      <c r="D38" s="331"/>
      <c r="E38" s="21"/>
      <c r="F38" s="21"/>
      <c r="G38" s="21"/>
      <c r="H38" s="21"/>
      <c r="I38" s="21"/>
    </row>
    <row r="39" spans="2:9" s="11" customFormat="1" ht="42" customHeight="1" x14ac:dyDescent="0.25">
      <c r="B39" s="64" t="s">
        <v>40</v>
      </c>
      <c r="C39" s="331" t="s">
        <v>45</v>
      </c>
      <c r="D39" s="331"/>
      <c r="E39" s="21"/>
      <c r="F39" s="21"/>
      <c r="G39" s="21"/>
      <c r="H39" s="21"/>
      <c r="I39" s="21"/>
    </row>
    <row r="40" spans="2:9" s="11" customFormat="1" ht="19.5" customHeight="1" x14ac:dyDescent="0.25">
      <c r="B40" s="64" t="s">
        <v>41</v>
      </c>
      <c r="C40" s="331" t="s">
        <v>46</v>
      </c>
      <c r="D40" s="331"/>
      <c r="E40" s="21"/>
      <c r="F40" s="21"/>
      <c r="G40" s="21"/>
      <c r="H40" s="21"/>
      <c r="I40" s="21"/>
    </row>
    <row r="41" spans="2:9" s="11" customFormat="1" ht="16.5" x14ac:dyDescent="0.25">
      <c r="B41" s="64" t="s">
        <v>145</v>
      </c>
      <c r="C41" s="331" t="s">
        <v>47</v>
      </c>
      <c r="D41" s="331"/>
      <c r="E41" s="21"/>
      <c r="F41" s="21"/>
      <c r="G41" s="21"/>
      <c r="H41" s="21"/>
      <c r="I41" s="21"/>
    </row>
    <row r="42" spans="2:9" s="11" customFormat="1" ht="19.5" customHeight="1" x14ac:dyDescent="0.25">
      <c r="B42" s="64" t="s">
        <v>146</v>
      </c>
      <c r="C42" s="331" t="s">
        <v>24</v>
      </c>
      <c r="D42" s="331"/>
      <c r="E42" s="22"/>
      <c r="F42" s="100" t="s">
        <v>203</v>
      </c>
      <c r="G42" s="101">
        <v>613</v>
      </c>
      <c r="H42" s="101"/>
      <c r="I42" s="101">
        <v>0</v>
      </c>
    </row>
    <row r="43" spans="2:9" s="11" customFormat="1" ht="16.5" x14ac:dyDescent="0.25">
      <c r="B43" s="9"/>
      <c r="C43" s="9"/>
      <c r="D43" s="10"/>
      <c r="E43" s="12"/>
      <c r="F43" s="12"/>
    </row>
    <row r="44" spans="2:9" s="11" customFormat="1" ht="19.5" customHeight="1" x14ac:dyDescent="0.25">
      <c r="B44" s="332" t="s">
        <v>42</v>
      </c>
      <c r="C44" s="332"/>
      <c r="D44" s="332"/>
      <c r="E44" s="327" t="s">
        <v>34</v>
      </c>
      <c r="F44" s="328"/>
      <c r="G44" s="291" t="s">
        <v>187</v>
      </c>
      <c r="H44" s="291" t="s">
        <v>188</v>
      </c>
      <c r="I44" s="291" t="s">
        <v>189</v>
      </c>
    </row>
    <row r="45" spans="2:9" s="12" customFormat="1" ht="19.5" customHeight="1" x14ac:dyDescent="0.25">
      <c r="B45" s="63" t="s">
        <v>12</v>
      </c>
      <c r="C45" s="359" t="s">
        <v>14</v>
      </c>
      <c r="D45" s="359"/>
      <c r="E45" s="41" t="s">
        <v>35</v>
      </c>
      <c r="F45" s="41" t="s">
        <v>36</v>
      </c>
      <c r="G45" s="291"/>
      <c r="H45" s="291"/>
      <c r="I45" s="291"/>
    </row>
    <row r="46" spans="2:9" s="11" customFormat="1" ht="27" customHeight="1" x14ac:dyDescent="0.25">
      <c r="B46" s="64" t="s">
        <v>5</v>
      </c>
      <c r="C46" s="331" t="s">
        <v>29</v>
      </c>
      <c r="D46" s="331"/>
      <c r="E46" s="21"/>
      <c r="F46" s="21"/>
      <c r="G46" s="21"/>
      <c r="H46" s="21"/>
      <c r="I46" s="21"/>
    </row>
    <row r="47" spans="2:9" s="11" customFormat="1" ht="16.5" x14ac:dyDescent="0.25">
      <c r="B47" s="64" t="s">
        <v>19</v>
      </c>
      <c r="C47" s="331" t="s">
        <v>45</v>
      </c>
      <c r="D47" s="331"/>
      <c r="E47" s="21"/>
      <c r="F47" s="101"/>
      <c r="G47" s="101"/>
      <c r="H47" s="101"/>
      <c r="I47" s="101"/>
    </row>
    <row r="48" spans="2:9" s="11" customFormat="1" ht="19.5" customHeight="1" x14ac:dyDescent="0.25">
      <c r="B48" s="64" t="s">
        <v>150</v>
      </c>
      <c r="C48" s="331" t="s">
        <v>46</v>
      </c>
      <c r="D48" s="331"/>
      <c r="E48" s="21"/>
      <c r="F48" s="100" t="s">
        <v>203</v>
      </c>
      <c r="G48" s="101">
        <v>613</v>
      </c>
      <c r="H48" s="101"/>
      <c r="I48" s="101">
        <v>0</v>
      </c>
    </row>
    <row r="50" spans="8:9" x14ac:dyDescent="0.25">
      <c r="H50" s="96" t="s">
        <v>191</v>
      </c>
      <c r="I50">
        <f>SUM(I38:I48)</f>
        <v>0</v>
      </c>
    </row>
    <row r="51" spans="8:9" x14ac:dyDescent="0.25">
      <c r="H51" t="s">
        <v>196</v>
      </c>
      <c r="I51">
        <f>+I50*5%</f>
        <v>0</v>
      </c>
    </row>
  </sheetData>
  <mergeCells count="56">
    <mergeCell ref="B1:F1"/>
    <mergeCell ref="B2:F2"/>
    <mergeCell ref="B3:F3"/>
    <mergeCell ref="B34:F34"/>
    <mergeCell ref="B36:D36"/>
    <mergeCell ref="E36:F36"/>
    <mergeCell ref="B28:D28"/>
    <mergeCell ref="B29:D29"/>
    <mergeCell ref="B27:C27"/>
    <mergeCell ref="B26:D26"/>
    <mergeCell ref="B25:D25"/>
    <mergeCell ref="B21:C21"/>
    <mergeCell ref="B23:D23"/>
    <mergeCell ref="B24:D24"/>
    <mergeCell ref="B18:C18"/>
    <mergeCell ref="B30:D30"/>
    <mergeCell ref="C42:D42"/>
    <mergeCell ref="B44:D44"/>
    <mergeCell ref="C45:D45"/>
    <mergeCell ref="C46:D46"/>
    <mergeCell ref="C48:D48"/>
    <mergeCell ref="C47:D47"/>
    <mergeCell ref="E44:F44"/>
    <mergeCell ref="B8:C8"/>
    <mergeCell ref="B31:D31"/>
    <mergeCell ref="B32:D32"/>
    <mergeCell ref="B4:F4"/>
    <mergeCell ref="B5:F5"/>
    <mergeCell ref="E6:F6"/>
    <mergeCell ref="B6:C7"/>
    <mergeCell ref="D6:D7"/>
    <mergeCell ref="E10:E14"/>
    <mergeCell ref="F10:F14"/>
    <mergeCell ref="B9:C9"/>
    <mergeCell ref="C41:D41"/>
    <mergeCell ref="B15:C15"/>
    <mergeCell ref="B16:C16"/>
    <mergeCell ref="B17:C17"/>
    <mergeCell ref="C39:D39"/>
    <mergeCell ref="B19:C19"/>
    <mergeCell ref="B20:C20"/>
    <mergeCell ref="D10:D14"/>
    <mergeCell ref="C40:D40"/>
    <mergeCell ref="B35:D35"/>
    <mergeCell ref="C37:D37"/>
    <mergeCell ref="C38:D38"/>
    <mergeCell ref="G5:I5"/>
    <mergeCell ref="G36:G37"/>
    <mergeCell ref="H36:H37"/>
    <mergeCell ref="I36:I37"/>
    <mergeCell ref="G44:G45"/>
    <mergeCell ref="H44:H45"/>
    <mergeCell ref="I44:I45"/>
    <mergeCell ref="G6:G7"/>
    <mergeCell ref="H6:H7"/>
    <mergeCell ref="I6:I7"/>
  </mergeCells>
  <printOptions horizontalCentered="1" verticalCentered="1"/>
  <pageMargins left="0.51181102362204722" right="0.19685039370078741" top="0" bottom="0" header="0.31496062992125984" footer="0.31496062992125984"/>
  <pageSetup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14</vt:i4>
      </vt:variant>
    </vt:vector>
  </HeadingPairs>
  <TitlesOfParts>
    <vt:vector size="38" baseType="lpstr">
      <vt:lpstr>ACTA DE APERTURA</vt:lpstr>
      <vt:lpstr>VERIFICACION JURIDICA</vt:lpstr>
      <vt:lpstr>EXPERIENCIA</vt:lpstr>
      <vt:lpstr>FACTOR ECONOMICO</vt:lpstr>
      <vt:lpstr>FACTOR TECNICO</vt:lpstr>
      <vt:lpstr>CONSOLIDADO EVALUACION</vt:lpstr>
      <vt:lpstr>TRDM </vt:lpstr>
      <vt:lpstr>MANEJO UNICAUCA</vt:lpstr>
      <vt:lpstr>RCE-UNICAUCA</vt:lpstr>
      <vt:lpstr>RCPM-UNICAUCA</vt:lpstr>
      <vt:lpstr>RCCH-UNICAUCA</vt:lpstr>
      <vt:lpstr>AUTOS</vt:lpstr>
      <vt:lpstr> RCSP-UNICAUCA</vt:lpstr>
      <vt:lpstr>TRANS. VAL</vt:lpstr>
      <vt:lpstr>TRANS. MER</vt:lpstr>
      <vt:lpstr>VG. EMPLEADOS</vt:lpstr>
      <vt:lpstr>AP. ESTUDIANTES</vt:lpstr>
      <vt:lpstr>VIDA DEUDORES</vt:lpstr>
      <vt:lpstr>IRF</vt:lpstr>
      <vt:lpstr>RCSP-U.SALUD</vt:lpstr>
      <vt:lpstr>TRDM U.SALUD</vt:lpstr>
      <vt:lpstr> MANEJO U.SALUD</vt:lpstr>
      <vt:lpstr>RCE-U.SALUD</vt:lpstr>
      <vt:lpstr>RCCH-U.SALUD</vt:lpstr>
      <vt:lpstr>'AP. ESTUDIANTES'!Área_de_impresión</vt:lpstr>
      <vt:lpstr>AUTOS!Área_de_impresión</vt:lpstr>
      <vt:lpstr>'CONSOLIDADO EVALUACION'!Área_de_impresión</vt:lpstr>
      <vt:lpstr>'RCE-U.SALUD'!Área_de_impresión</vt:lpstr>
      <vt:lpstr>'RCE-UNICAUCA'!Área_de_impresión</vt:lpstr>
      <vt:lpstr>'TRANS. MER'!Área_de_impresión</vt:lpstr>
      <vt:lpstr>'TRANS. VAL'!Área_de_impresión</vt:lpstr>
      <vt:lpstr>'TRDM '!Área_de_impresión</vt:lpstr>
      <vt:lpstr>'TRDM U.SALUD'!Área_de_impresión</vt:lpstr>
      <vt:lpstr>'VERIFICACION JURIDICA'!Área_de_impresión</vt:lpstr>
      <vt:lpstr>'VG. EMPLEADOS'!Área_de_impresión</vt:lpstr>
      <vt:lpstr>'VIDA DEUDORES'!Área_de_impresión</vt:lpstr>
      <vt:lpstr>'CONSOLIDADO EVALUACION'!Títulos_a_imprimir</vt:lpstr>
      <vt:lpstr>'VERIFICACION JURIDICA'!Títulos_a_imprimir</vt:lpstr>
    </vt:vector>
  </TitlesOfParts>
  <Company>GRUPO HELM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Windows User</cp:lastModifiedBy>
  <cp:lastPrinted>2019-05-31T00:50:38Z</cp:lastPrinted>
  <dcterms:created xsi:type="dcterms:W3CDTF">2014-09-30T15:26:44Z</dcterms:created>
  <dcterms:modified xsi:type="dcterms:W3CDTF">2022-05-02T20:41:22Z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1556546081</vt:lpwstr>
  </property>
  <property fmtid="{D5CDD505-2E9C-101B-9397-08002B2CF9AE}" pid="5" name="DLPManualFileClassificationVersion">
    <vt:lpwstr>11.1.100.23</vt:lpwstr>
  </property>
</Properties>
</file>